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105" windowWidth="2070" windowHeight="5325" tabRatio="799"/>
  </bookViews>
  <sheets>
    <sheet name="Instructions" sheetId="12" r:id="rId1"/>
    <sheet name="Input" sheetId="2" r:id="rId2"/>
    <sheet name="MainEngineEmissRates" sheetId="5" r:id="rId3"/>
    <sheet name="AuxEngineEmissRates" sheetId="13" r:id="rId4"/>
    <sheet name="VesselDesc" sheetId="15" r:id="rId5"/>
    <sheet name="Documentation" sheetId="3" r:id="rId6"/>
    <sheet name="Calculations" sheetId="11" r:id="rId7"/>
    <sheet name="CARB_EFs" sheetId="6" r:id="rId8"/>
    <sheet name="CARB_Defaults" sheetId="14" r:id="rId9"/>
    <sheet name="xref" sheetId="1" state="hidden" r:id="rId10"/>
  </sheets>
  <definedNames>
    <definedName name="_xlnm._FilterDatabase" localSheetId="7" hidden="1">CARB_EFs!$B$8:$K$2624</definedName>
  </definedNames>
  <calcPr calcId="145621"/>
</workbook>
</file>

<file path=xl/calcChain.xml><?xml version="1.0" encoding="utf-8"?>
<calcChain xmlns="http://schemas.openxmlformats.org/spreadsheetml/2006/main">
  <c r="P29" i="2" l="1"/>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28" i="2"/>
  <c r="E14" i="2"/>
  <c r="T36" i="14" l="1"/>
  <c r="D6" i="13" l="1"/>
  <c r="D6" i="5"/>
  <c r="C7" i="11"/>
  <c r="C71" i="11"/>
  <c r="S30" i="14" l="1"/>
  <c r="G6" i="13" l="1"/>
  <c r="G6" i="5"/>
  <c r="G71" i="11"/>
  <c r="G7" i="11"/>
  <c r="Y20" i="6"/>
  <c r="Y19" i="6"/>
  <c r="Y17" i="6"/>
  <c r="Y16" i="6"/>
  <c r="Y14" i="6"/>
  <c r="Y13" i="6"/>
  <c r="Y11" i="6"/>
  <c r="Y10" i="6"/>
  <c r="M68" i="11" l="1"/>
  <c r="M64" i="11"/>
  <c r="M60" i="11"/>
  <c r="M56" i="11"/>
  <c r="M52" i="11"/>
  <c r="M48" i="11"/>
  <c r="M44" i="11"/>
  <c r="M40" i="11"/>
  <c r="M36" i="11"/>
  <c r="M32" i="11"/>
  <c r="M28" i="11"/>
  <c r="M16" i="11"/>
  <c r="M67" i="11"/>
  <c r="M63" i="11"/>
  <c r="M59" i="11"/>
  <c r="M55" i="11"/>
  <c r="M51" i="11"/>
  <c r="M47" i="11"/>
  <c r="M43" i="11"/>
  <c r="M39" i="11"/>
  <c r="M35" i="11"/>
  <c r="M31" i="11"/>
  <c r="M27" i="11"/>
  <c r="M23" i="11"/>
  <c r="M19" i="11"/>
  <c r="M15" i="11"/>
  <c r="M11" i="11"/>
  <c r="J10" i="5" s="1"/>
  <c r="M66" i="11"/>
  <c r="M62" i="11"/>
  <c r="J61" i="5" s="1"/>
  <c r="M58" i="11"/>
  <c r="M54" i="11"/>
  <c r="J53" i="5" s="1"/>
  <c r="M50" i="11"/>
  <c r="M46" i="11"/>
  <c r="M42" i="11"/>
  <c r="M38" i="11"/>
  <c r="J37" i="5" s="1"/>
  <c r="M34" i="11"/>
  <c r="M30" i="11"/>
  <c r="M26" i="11"/>
  <c r="M22" i="11"/>
  <c r="M18" i="11"/>
  <c r="M14" i="11"/>
  <c r="M65" i="11"/>
  <c r="M61" i="11"/>
  <c r="M57" i="11"/>
  <c r="M53" i="11"/>
  <c r="M49" i="11"/>
  <c r="M45" i="11"/>
  <c r="M41" i="11"/>
  <c r="M37" i="11"/>
  <c r="M33" i="11"/>
  <c r="M29" i="11"/>
  <c r="M25" i="11"/>
  <c r="M21" i="11"/>
  <c r="M17" i="11"/>
  <c r="M13" i="11"/>
  <c r="M24" i="11"/>
  <c r="M20" i="11"/>
  <c r="M12" i="11"/>
  <c r="D9" i="13"/>
  <c r="E9" i="13"/>
  <c r="J66" i="5"/>
  <c r="J62" i="5"/>
  <c r="J58" i="5"/>
  <c r="J54" i="5"/>
  <c r="J50" i="5"/>
  <c r="J46" i="5"/>
  <c r="J42" i="5"/>
  <c r="J38" i="5"/>
  <c r="J34" i="5"/>
  <c r="J30" i="5"/>
  <c r="J26" i="5"/>
  <c r="J22" i="5"/>
  <c r="J18" i="5"/>
  <c r="J14" i="5"/>
  <c r="J65" i="5"/>
  <c r="J57" i="5"/>
  <c r="J49" i="5"/>
  <c r="J45" i="5"/>
  <c r="J41" i="5"/>
  <c r="J33" i="5"/>
  <c r="J29" i="5"/>
  <c r="J25" i="5"/>
  <c r="J21" i="5"/>
  <c r="J17" i="5"/>
  <c r="J64" i="5"/>
  <c r="J60" i="5"/>
  <c r="J56" i="5"/>
  <c r="J52" i="5"/>
  <c r="J48" i="5"/>
  <c r="J44" i="5"/>
  <c r="J40" i="5"/>
  <c r="J36" i="5"/>
  <c r="J32" i="5"/>
  <c r="J28" i="5"/>
  <c r="J24" i="5"/>
  <c r="J20" i="5"/>
  <c r="J16" i="5"/>
  <c r="J67" i="5"/>
  <c r="J63" i="5"/>
  <c r="J59" i="5"/>
  <c r="J55" i="5"/>
  <c r="J51" i="5"/>
  <c r="J47" i="5"/>
  <c r="J43" i="5"/>
  <c r="J39" i="5"/>
  <c r="J35" i="5"/>
  <c r="J31" i="5"/>
  <c r="J27" i="5"/>
  <c r="J23" i="5"/>
  <c r="J19" i="5"/>
  <c r="J15" i="5"/>
  <c r="J13" i="5"/>
  <c r="M10" i="11"/>
  <c r="J9" i="5" s="1"/>
  <c r="J12" i="5"/>
  <c r="J11" i="5"/>
  <c r="M131" i="11"/>
  <c r="K66" i="13" s="1"/>
  <c r="M127" i="11"/>
  <c r="K62" i="13" s="1"/>
  <c r="M123" i="11"/>
  <c r="K58" i="13" s="1"/>
  <c r="M119" i="11"/>
  <c r="K54" i="13" s="1"/>
  <c r="M115" i="11"/>
  <c r="K50" i="13" s="1"/>
  <c r="M111" i="11"/>
  <c r="K46" i="13" s="1"/>
  <c r="M107" i="11"/>
  <c r="K42" i="13" s="1"/>
  <c r="M103" i="11"/>
  <c r="K38" i="13" s="1"/>
  <c r="M99" i="11"/>
  <c r="K34" i="13" s="1"/>
  <c r="M95" i="11"/>
  <c r="K30" i="13" s="1"/>
  <c r="M91" i="11"/>
  <c r="K26" i="13" s="1"/>
  <c r="M87" i="11"/>
  <c r="K22" i="13" s="1"/>
  <c r="M83" i="11"/>
  <c r="K18" i="13" s="1"/>
  <c r="M79" i="11"/>
  <c r="K14" i="13" s="1"/>
  <c r="M75" i="11"/>
  <c r="K10" i="13" s="1"/>
  <c r="M132" i="11"/>
  <c r="K67" i="13" s="1"/>
  <c r="M126" i="11"/>
  <c r="K61" i="13" s="1"/>
  <c r="M121" i="11"/>
  <c r="K56" i="13" s="1"/>
  <c r="M116" i="11"/>
  <c r="K51" i="13" s="1"/>
  <c r="M110" i="11"/>
  <c r="K45" i="13" s="1"/>
  <c r="M105" i="11"/>
  <c r="K40" i="13" s="1"/>
  <c r="M100" i="11"/>
  <c r="K35" i="13" s="1"/>
  <c r="M94" i="11"/>
  <c r="K29" i="13" s="1"/>
  <c r="M89" i="11"/>
  <c r="K24" i="13" s="1"/>
  <c r="M84" i="11"/>
  <c r="K19" i="13" s="1"/>
  <c r="M78" i="11"/>
  <c r="K13" i="13" s="1"/>
  <c r="M130" i="11"/>
  <c r="K65" i="13" s="1"/>
  <c r="M125" i="11"/>
  <c r="K60" i="13" s="1"/>
  <c r="M120" i="11"/>
  <c r="K55" i="13" s="1"/>
  <c r="M114" i="11"/>
  <c r="K49" i="13" s="1"/>
  <c r="M109" i="11"/>
  <c r="K44" i="13" s="1"/>
  <c r="M104" i="11"/>
  <c r="K39" i="13" s="1"/>
  <c r="M98" i="11"/>
  <c r="K33" i="13" s="1"/>
  <c r="M93" i="11"/>
  <c r="K28" i="13" s="1"/>
  <c r="M88" i="11"/>
  <c r="K23" i="13" s="1"/>
  <c r="M82" i="11"/>
  <c r="K17" i="13" s="1"/>
  <c r="M77" i="11"/>
  <c r="K12" i="13" s="1"/>
  <c r="M129" i="11"/>
  <c r="K64" i="13" s="1"/>
  <c r="M124" i="11"/>
  <c r="K59" i="13" s="1"/>
  <c r="M118" i="11"/>
  <c r="K53" i="13" s="1"/>
  <c r="M113" i="11"/>
  <c r="K48" i="13" s="1"/>
  <c r="M108" i="11"/>
  <c r="K43" i="13" s="1"/>
  <c r="M102" i="11"/>
  <c r="K37" i="13" s="1"/>
  <c r="M97" i="11"/>
  <c r="K32" i="13" s="1"/>
  <c r="M92" i="11"/>
  <c r="K27" i="13" s="1"/>
  <c r="M86" i="11"/>
  <c r="K21" i="13" s="1"/>
  <c r="M81" i="11"/>
  <c r="K16" i="13" s="1"/>
  <c r="M76" i="11"/>
  <c r="K11" i="13" s="1"/>
  <c r="M117" i="11"/>
  <c r="K52" i="13" s="1"/>
  <c r="M96" i="11"/>
  <c r="K31" i="13" s="1"/>
  <c r="M74" i="11"/>
  <c r="K9" i="13" s="1"/>
  <c r="M112" i="11"/>
  <c r="K47" i="13" s="1"/>
  <c r="M90" i="11"/>
  <c r="K25" i="13" s="1"/>
  <c r="M128" i="11"/>
  <c r="K63" i="13" s="1"/>
  <c r="M106" i="11"/>
  <c r="K41" i="13" s="1"/>
  <c r="M85" i="11"/>
  <c r="K20" i="13" s="1"/>
  <c r="M122" i="11"/>
  <c r="K57" i="13" s="1"/>
  <c r="M101" i="11"/>
  <c r="K36" i="13" s="1"/>
  <c r="M80" i="11"/>
  <c r="K15" i="13" s="1"/>
  <c r="C46" i="5"/>
  <c r="D31" i="5"/>
  <c r="D10" i="11"/>
  <c r="D11" i="11"/>
  <c r="D12" i="11"/>
  <c r="C15" i="11"/>
  <c r="C17" i="11"/>
  <c r="P17" i="11" s="1"/>
  <c r="C20" i="11"/>
  <c r="P20" i="11" s="1"/>
  <c r="C22" i="11"/>
  <c r="C24" i="11"/>
  <c r="C26" i="11"/>
  <c r="B39" i="11"/>
  <c r="D40" i="11"/>
  <c r="B49" i="11"/>
  <c r="D16" i="11"/>
  <c r="D19" i="11"/>
  <c r="D21" i="11"/>
  <c r="D24" i="11"/>
  <c r="D26" i="11"/>
  <c r="C31" i="11"/>
  <c r="P31" i="11" s="1"/>
  <c r="C39" i="11"/>
  <c r="C48" i="11"/>
  <c r="B10" i="11"/>
  <c r="B11" i="11"/>
  <c r="B12" i="11"/>
  <c r="C13" i="11"/>
  <c r="C14" i="11"/>
  <c r="B29" i="11"/>
  <c r="D30" i="11"/>
  <c r="B33" i="11"/>
  <c r="D34" i="11"/>
  <c r="B37" i="11"/>
  <c r="D38" i="11"/>
  <c r="C42" i="11"/>
  <c r="P42" i="11" s="1"/>
  <c r="B45" i="11"/>
  <c r="B53" i="11"/>
  <c r="B66" i="11"/>
  <c r="D68" i="11"/>
  <c r="D67" i="11"/>
  <c r="D66" i="11"/>
  <c r="D65" i="11"/>
  <c r="D64" i="11"/>
  <c r="D63" i="11"/>
  <c r="D62" i="11"/>
  <c r="D61" i="11"/>
  <c r="D60" i="11"/>
  <c r="D59" i="11"/>
  <c r="D58" i="11"/>
  <c r="D57" i="11"/>
  <c r="D56" i="11"/>
  <c r="D55" i="11"/>
  <c r="D54" i="11"/>
  <c r="D53" i="11"/>
  <c r="D52" i="11"/>
  <c r="D51" i="11"/>
  <c r="D50" i="11"/>
  <c r="D49" i="11"/>
  <c r="D48" i="11"/>
  <c r="D47" i="11"/>
  <c r="D46" i="11"/>
  <c r="D45" i="11"/>
  <c r="C68" i="11"/>
  <c r="C67" i="11"/>
  <c r="P67" i="11" s="1"/>
  <c r="C66" i="11"/>
  <c r="C65" i="11"/>
  <c r="P65" i="11" s="1"/>
  <c r="C64" i="11"/>
  <c r="C63" i="11"/>
  <c r="P63" i="11" s="1"/>
  <c r="C62" i="11"/>
  <c r="B65" i="11"/>
  <c r="B61" i="11"/>
  <c r="B60" i="11"/>
  <c r="B59" i="11"/>
  <c r="B58" i="11"/>
  <c r="B57" i="11"/>
  <c r="B56" i="11"/>
  <c r="B55" i="11"/>
  <c r="B54" i="11"/>
  <c r="C53" i="11"/>
  <c r="C51" i="11"/>
  <c r="C49" i="11"/>
  <c r="C47" i="11"/>
  <c r="C45" i="11"/>
  <c r="D44" i="11"/>
  <c r="D43" i="11"/>
  <c r="D42" i="11"/>
  <c r="D41" i="11"/>
  <c r="B28" i="11"/>
  <c r="B68" i="11"/>
  <c r="B64" i="11"/>
  <c r="C61" i="11"/>
  <c r="C60" i="11"/>
  <c r="C59" i="11"/>
  <c r="C58" i="11"/>
  <c r="C57" i="11"/>
  <c r="C56" i="11"/>
  <c r="C55" i="11"/>
  <c r="C54" i="11"/>
  <c r="B52" i="11"/>
  <c r="B50" i="11"/>
  <c r="B48" i="11"/>
  <c r="B46" i="11"/>
  <c r="B67" i="11"/>
  <c r="C50" i="11"/>
  <c r="C46" i="11"/>
  <c r="B44" i="11"/>
  <c r="B42" i="11"/>
  <c r="C40" i="11"/>
  <c r="C38" i="11"/>
  <c r="C36" i="11"/>
  <c r="C34" i="11"/>
  <c r="C32" i="11"/>
  <c r="C30" i="11"/>
  <c r="D28" i="11"/>
  <c r="B27" i="11"/>
  <c r="B26" i="11"/>
  <c r="B25" i="11"/>
  <c r="B24" i="11"/>
  <c r="B23" i="11"/>
  <c r="B22" i="11"/>
  <c r="B21" i="11"/>
  <c r="B20" i="11"/>
  <c r="B19" i="11"/>
  <c r="B18" i="11"/>
  <c r="B17" i="11"/>
  <c r="B16" i="11"/>
  <c r="B15" i="11"/>
  <c r="B62" i="11"/>
  <c r="B51" i="11"/>
  <c r="B47" i="11"/>
  <c r="C43" i="11"/>
  <c r="C41" i="11"/>
  <c r="B40" i="11"/>
  <c r="D39" i="11"/>
  <c r="B38" i="11"/>
  <c r="D37" i="11"/>
  <c r="B36" i="11"/>
  <c r="D35" i="11"/>
  <c r="B34" i="11"/>
  <c r="D33" i="11"/>
  <c r="B32" i="11"/>
  <c r="D31" i="11"/>
  <c r="B30" i="11"/>
  <c r="D29" i="11"/>
  <c r="C28" i="11"/>
  <c r="C16" i="11"/>
  <c r="C18" i="11"/>
  <c r="C19" i="11"/>
  <c r="C21" i="11"/>
  <c r="C23" i="11"/>
  <c r="C25" i="11"/>
  <c r="C27" i="11"/>
  <c r="B31" i="11"/>
  <c r="D32" i="11"/>
  <c r="B35" i="11"/>
  <c r="D36" i="11"/>
  <c r="C44" i="11"/>
  <c r="B13" i="11"/>
  <c r="B14" i="11"/>
  <c r="D15" i="11"/>
  <c r="D17" i="11"/>
  <c r="D18" i="11"/>
  <c r="D20" i="11"/>
  <c r="D22" i="11"/>
  <c r="D23" i="11"/>
  <c r="D25" i="11"/>
  <c r="D27" i="11"/>
  <c r="C35" i="11"/>
  <c r="B43" i="11"/>
  <c r="C10" i="11"/>
  <c r="K10" i="11" s="1"/>
  <c r="C11" i="11"/>
  <c r="P11" i="11" s="1"/>
  <c r="C12" i="11"/>
  <c r="D13" i="11"/>
  <c r="D14" i="11"/>
  <c r="C29" i="11"/>
  <c r="C33" i="11"/>
  <c r="C37" i="11"/>
  <c r="B41" i="11"/>
  <c r="C52" i="11"/>
  <c r="B63" i="11"/>
  <c r="E11" i="5"/>
  <c r="E13" i="5"/>
  <c r="E15" i="5"/>
  <c r="E17" i="5"/>
  <c r="E19" i="5"/>
  <c r="E21" i="5"/>
  <c r="E23" i="5"/>
  <c r="E25" i="5"/>
  <c r="E27" i="5"/>
  <c r="E29" i="5"/>
  <c r="E31" i="5"/>
  <c r="E33" i="5"/>
  <c r="E35" i="5"/>
  <c r="E37" i="5"/>
  <c r="E39" i="5"/>
  <c r="E41" i="5"/>
  <c r="E43" i="5"/>
  <c r="E45" i="5"/>
  <c r="E47" i="5"/>
  <c r="E49" i="5"/>
  <c r="E51" i="5"/>
  <c r="E53" i="5"/>
  <c r="E55" i="5"/>
  <c r="E57" i="5"/>
  <c r="E59" i="5"/>
  <c r="E61" i="5"/>
  <c r="E63" i="5"/>
  <c r="E65" i="5"/>
  <c r="E67" i="5"/>
  <c r="F10" i="5"/>
  <c r="F11" i="5"/>
  <c r="F12" i="5"/>
  <c r="C15" i="5"/>
  <c r="F16" i="5"/>
  <c r="C19" i="5"/>
  <c r="F20" i="5"/>
  <c r="D10" i="5"/>
  <c r="D12" i="5"/>
  <c r="D14" i="5"/>
  <c r="D16" i="5"/>
  <c r="D18" i="5"/>
  <c r="D20" i="5"/>
  <c r="D22" i="5"/>
  <c r="D24" i="5"/>
  <c r="D26" i="5"/>
  <c r="D28" i="5"/>
  <c r="D30" i="5"/>
  <c r="D32" i="5"/>
  <c r="D34" i="5"/>
  <c r="D36" i="5"/>
  <c r="D38" i="5"/>
  <c r="D40" i="5"/>
  <c r="D42" i="5"/>
  <c r="D44" i="5"/>
  <c r="D46" i="5"/>
  <c r="D48" i="5"/>
  <c r="D50" i="5"/>
  <c r="D52" i="5"/>
  <c r="D54" i="5"/>
  <c r="D56" i="5"/>
  <c r="D58" i="5"/>
  <c r="D60" i="5"/>
  <c r="D62" i="5"/>
  <c r="D64" i="5"/>
  <c r="D66" i="5"/>
  <c r="E9" i="5"/>
  <c r="C14" i="5"/>
  <c r="F15" i="5"/>
  <c r="C18" i="5"/>
  <c r="D13" i="5"/>
  <c r="D17" i="5"/>
  <c r="D21" i="5"/>
  <c r="D25" i="5"/>
  <c r="D29" i="5"/>
  <c r="D33" i="5"/>
  <c r="D37" i="5"/>
  <c r="D41" i="5"/>
  <c r="D45" i="5"/>
  <c r="D49" i="5"/>
  <c r="D53" i="5"/>
  <c r="D57" i="5"/>
  <c r="D61" i="5"/>
  <c r="D65" i="5"/>
  <c r="C10" i="5"/>
  <c r="C12" i="5"/>
  <c r="F13" i="5"/>
  <c r="F21" i="5"/>
  <c r="C22" i="5"/>
  <c r="F23" i="5"/>
  <c r="C26" i="5"/>
  <c r="F27" i="5"/>
  <c r="E10" i="5"/>
  <c r="E14" i="5"/>
  <c r="E18" i="5"/>
  <c r="E22" i="5"/>
  <c r="E26" i="5"/>
  <c r="E30" i="5"/>
  <c r="E34" i="5"/>
  <c r="E38" i="5"/>
  <c r="E42" i="5"/>
  <c r="E46" i="5"/>
  <c r="E50" i="5"/>
  <c r="E54" i="5"/>
  <c r="E58" i="5"/>
  <c r="E62" i="5"/>
  <c r="E66" i="5"/>
  <c r="C17" i="5"/>
  <c r="F18" i="5"/>
  <c r="F19" i="5"/>
  <c r="F22" i="5"/>
  <c r="C25" i="5"/>
  <c r="F26" i="5"/>
  <c r="E16" i="5"/>
  <c r="E24" i="5"/>
  <c r="E32" i="5"/>
  <c r="E40" i="5"/>
  <c r="E48" i="5"/>
  <c r="E56" i="5"/>
  <c r="E64" i="5"/>
  <c r="F14" i="5"/>
  <c r="C23" i="5"/>
  <c r="F24" i="5"/>
  <c r="F29" i="5"/>
  <c r="C32" i="5"/>
  <c r="F33" i="5"/>
  <c r="C36" i="5"/>
  <c r="F37" i="5"/>
  <c r="C40" i="5"/>
  <c r="F41" i="5"/>
  <c r="C44" i="5"/>
  <c r="F45" i="5"/>
  <c r="C48" i="5"/>
  <c r="F49" i="5"/>
  <c r="D11" i="5"/>
  <c r="D19" i="5"/>
  <c r="D27" i="5"/>
  <c r="D35" i="5"/>
  <c r="D43" i="5"/>
  <c r="D51" i="5"/>
  <c r="D59" i="5"/>
  <c r="D67" i="5"/>
  <c r="F17" i="5"/>
  <c r="C20" i="5"/>
  <c r="C28" i="5"/>
  <c r="C31" i="5"/>
  <c r="F32" i="5"/>
  <c r="C35" i="5"/>
  <c r="F36" i="5"/>
  <c r="C39" i="5"/>
  <c r="F40" i="5"/>
  <c r="C43" i="5"/>
  <c r="F44" i="5"/>
  <c r="C47" i="5"/>
  <c r="F48" i="5"/>
  <c r="D23" i="5"/>
  <c r="D39" i="5"/>
  <c r="D55" i="5"/>
  <c r="C11" i="5"/>
  <c r="C16" i="5"/>
  <c r="F25" i="5"/>
  <c r="C29" i="5"/>
  <c r="F30" i="5"/>
  <c r="C37" i="5"/>
  <c r="F38" i="5"/>
  <c r="C45" i="5"/>
  <c r="F46" i="5"/>
  <c r="C52" i="5"/>
  <c r="F53" i="5"/>
  <c r="C56" i="5"/>
  <c r="F57" i="5"/>
  <c r="C60" i="5"/>
  <c r="F61" i="5"/>
  <c r="C64" i="5"/>
  <c r="F65" i="5"/>
  <c r="E12" i="5"/>
  <c r="E28" i="5"/>
  <c r="E44" i="5"/>
  <c r="E60" i="5"/>
  <c r="C21" i="5"/>
  <c r="F28" i="5"/>
  <c r="C34" i="5"/>
  <c r="F35" i="5"/>
  <c r="C42" i="5"/>
  <c r="F43" i="5"/>
  <c r="C50" i="5"/>
  <c r="C51" i="5"/>
  <c r="F52" i="5"/>
  <c r="C55" i="5"/>
  <c r="F56" i="5"/>
  <c r="C59" i="5"/>
  <c r="F60" i="5"/>
  <c r="C63" i="5"/>
  <c r="F64" i="5"/>
  <c r="C67" i="5"/>
  <c r="E36" i="5"/>
  <c r="D9" i="5"/>
  <c r="C27" i="5"/>
  <c r="F31" i="5"/>
  <c r="C38" i="5"/>
  <c r="F47" i="5"/>
  <c r="C57" i="5"/>
  <c r="F58" i="5"/>
  <c r="C65" i="5"/>
  <c r="C66" i="5"/>
  <c r="F9" i="5"/>
  <c r="D15" i="5"/>
  <c r="D47" i="5"/>
  <c r="F34" i="5"/>
  <c r="C41" i="5"/>
  <c r="F50" i="5"/>
  <c r="C54" i="5"/>
  <c r="F55" i="5"/>
  <c r="C62" i="5"/>
  <c r="F63" i="5"/>
  <c r="F66" i="5"/>
  <c r="C9" i="5"/>
  <c r="D63" i="5"/>
  <c r="C24" i="5"/>
  <c r="C33" i="5"/>
  <c r="E52" i="5"/>
  <c r="C30" i="5"/>
  <c r="F54" i="5"/>
  <c r="C61" i="5"/>
  <c r="F67" i="5"/>
  <c r="F42" i="5"/>
  <c r="F62" i="5"/>
  <c r="C13" i="5"/>
  <c r="F39" i="5"/>
  <c r="C49" i="5"/>
  <c r="C58" i="5"/>
  <c r="F59" i="5"/>
  <c r="C53" i="5"/>
  <c r="F51" i="5"/>
  <c r="E20" i="5"/>
  <c r="G38" i="13"/>
  <c r="G30" i="13"/>
  <c r="G63" i="13"/>
  <c r="G67" i="13"/>
  <c r="G59" i="13"/>
  <c r="G28" i="13"/>
  <c r="C19" i="13"/>
  <c r="G65" i="13"/>
  <c r="G61" i="13"/>
  <c r="G42" i="13"/>
  <c r="G34" i="13"/>
  <c r="C15" i="13"/>
  <c r="D15" i="13" s="1"/>
  <c r="B129" i="11"/>
  <c r="B124" i="11"/>
  <c r="C121" i="11"/>
  <c r="C117" i="11"/>
  <c r="D94" i="11"/>
  <c r="D86" i="11"/>
  <c r="D78" i="11"/>
  <c r="B130" i="11"/>
  <c r="B125" i="11"/>
  <c r="C122" i="11"/>
  <c r="B117" i="11"/>
  <c r="D113" i="11"/>
  <c r="B74" i="11"/>
  <c r="B131" i="11"/>
  <c r="C127" i="11"/>
  <c r="B126" i="11"/>
  <c r="C123" i="11"/>
  <c r="B122" i="11"/>
  <c r="C119" i="11"/>
  <c r="B118" i="11"/>
  <c r="B113" i="11"/>
  <c r="D96" i="11"/>
  <c r="D92" i="11"/>
  <c r="D88" i="11"/>
  <c r="D84" i="11"/>
  <c r="D80" i="11"/>
  <c r="D76" i="11"/>
  <c r="G26" i="13"/>
  <c r="C12" i="13"/>
  <c r="F12" i="13" s="1"/>
  <c r="C125" i="11"/>
  <c r="B120" i="11"/>
  <c r="D115" i="11"/>
  <c r="B98" i="11"/>
  <c r="D90" i="11"/>
  <c r="D82" i="11"/>
  <c r="C126" i="11"/>
  <c r="B121" i="11"/>
  <c r="C118" i="11"/>
  <c r="B115" i="11"/>
  <c r="D74" i="11"/>
  <c r="B132" i="11"/>
  <c r="B128" i="11"/>
  <c r="B127" i="11"/>
  <c r="C124" i="11"/>
  <c r="B123" i="11"/>
  <c r="C120" i="11"/>
  <c r="P120" i="11" s="1"/>
  <c r="B119" i="11"/>
  <c r="B99" i="11"/>
  <c r="G9" i="13"/>
  <c r="G66" i="13"/>
  <c r="G64" i="13"/>
  <c r="G62" i="13"/>
  <c r="G60" i="13"/>
  <c r="G58" i="13"/>
  <c r="G40" i="13"/>
  <c r="G36" i="13"/>
  <c r="G32" i="13"/>
  <c r="G24" i="13"/>
  <c r="C74" i="11"/>
  <c r="K74" i="11" s="1"/>
  <c r="D132" i="11"/>
  <c r="D131" i="11"/>
  <c r="D130" i="11"/>
  <c r="D129" i="11"/>
  <c r="D128" i="11"/>
  <c r="D116" i="11"/>
  <c r="D114" i="11"/>
  <c r="B76" i="11"/>
  <c r="B77" i="11"/>
  <c r="B78" i="11"/>
  <c r="B79" i="11"/>
  <c r="B80" i="11"/>
  <c r="B81" i="11"/>
  <c r="B82" i="11"/>
  <c r="B83" i="11"/>
  <c r="B84" i="11"/>
  <c r="B85" i="11"/>
  <c r="B86" i="11"/>
  <c r="B87" i="11"/>
  <c r="B88" i="11"/>
  <c r="B89" i="11"/>
  <c r="B90" i="11"/>
  <c r="B91" i="11"/>
  <c r="B92" i="11"/>
  <c r="B93" i="11"/>
  <c r="B94" i="11"/>
  <c r="B95" i="11"/>
  <c r="B96" i="11"/>
  <c r="B97" i="11"/>
  <c r="B75" i="11"/>
  <c r="C75" i="11" s="1"/>
  <c r="C76" i="11"/>
  <c r="C77" i="11"/>
  <c r="C78" i="11"/>
  <c r="C79" i="11"/>
  <c r="C80" i="11"/>
  <c r="C81" i="11"/>
  <c r="C82" i="11"/>
  <c r="P82" i="11" s="1"/>
  <c r="C83" i="11"/>
  <c r="C84" i="11"/>
  <c r="C85" i="11"/>
  <c r="C86" i="11"/>
  <c r="C87" i="11"/>
  <c r="C88" i="11"/>
  <c r="P88" i="11" s="1"/>
  <c r="C89" i="11"/>
  <c r="C90" i="11"/>
  <c r="C91" i="11"/>
  <c r="C92" i="11"/>
  <c r="C93" i="11"/>
  <c r="C94" i="11"/>
  <c r="C95" i="11"/>
  <c r="C96" i="11"/>
  <c r="C97" i="11"/>
  <c r="C98" i="11"/>
  <c r="C99" i="11"/>
  <c r="B100" i="11"/>
  <c r="B101" i="11"/>
  <c r="B102" i="11"/>
  <c r="B103" i="11"/>
  <c r="B104" i="11"/>
  <c r="B105" i="11"/>
  <c r="B106" i="11"/>
  <c r="B107" i="11"/>
  <c r="B108" i="11"/>
  <c r="B109" i="11"/>
  <c r="B110" i="11"/>
  <c r="B111" i="11"/>
  <c r="B112" i="11"/>
  <c r="D98" i="11"/>
  <c r="D99" i="11"/>
  <c r="C100" i="11"/>
  <c r="C101" i="11"/>
  <c r="C102" i="11"/>
  <c r="C103" i="11"/>
  <c r="C104" i="11"/>
  <c r="C105" i="11"/>
  <c r="C106" i="11"/>
  <c r="C107" i="11"/>
  <c r="C108" i="11"/>
  <c r="C109" i="11"/>
  <c r="C110" i="11"/>
  <c r="C111" i="11"/>
  <c r="C112" i="11"/>
  <c r="C113" i="11"/>
  <c r="C114" i="11"/>
  <c r="C115" i="11"/>
  <c r="C116" i="11"/>
  <c r="C132" i="11"/>
  <c r="C131" i="11"/>
  <c r="C130" i="11"/>
  <c r="C129" i="11"/>
  <c r="C128" i="11"/>
  <c r="D127" i="11"/>
  <c r="D126" i="11"/>
  <c r="D125" i="11"/>
  <c r="D124" i="11"/>
  <c r="D123" i="11"/>
  <c r="D122" i="11"/>
  <c r="D121" i="11"/>
  <c r="D120" i="11"/>
  <c r="D119" i="11"/>
  <c r="D118" i="11"/>
  <c r="D117" i="11"/>
  <c r="B116" i="11"/>
  <c r="B114" i="11"/>
  <c r="D112" i="11"/>
  <c r="D111" i="11"/>
  <c r="D110" i="11"/>
  <c r="D109" i="11"/>
  <c r="D108" i="11"/>
  <c r="D107" i="11"/>
  <c r="D106" i="11"/>
  <c r="D105" i="11"/>
  <c r="D104" i="11"/>
  <c r="D103" i="11"/>
  <c r="D102" i="11"/>
  <c r="D101" i="11"/>
  <c r="D100" i="11"/>
  <c r="D97" i="11"/>
  <c r="D95" i="11"/>
  <c r="D93" i="11"/>
  <c r="D91" i="11"/>
  <c r="D89" i="11"/>
  <c r="D87" i="11"/>
  <c r="D85" i="11"/>
  <c r="D83" i="11"/>
  <c r="D81" i="11"/>
  <c r="D79" i="11"/>
  <c r="D77" i="11"/>
  <c r="D75" i="11"/>
  <c r="G10" i="13"/>
  <c r="G11" i="13"/>
  <c r="G12" i="13"/>
  <c r="G13" i="13"/>
  <c r="G14" i="13"/>
  <c r="G15" i="13"/>
  <c r="G16" i="13"/>
  <c r="G17" i="13"/>
  <c r="G18" i="13"/>
  <c r="G19" i="13"/>
  <c r="G20" i="13"/>
  <c r="G21" i="13"/>
  <c r="G22" i="13"/>
  <c r="C33" i="13"/>
  <c r="C34" i="13"/>
  <c r="C35" i="13"/>
  <c r="C36" i="13"/>
  <c r="C37" i="13"/>
  <c r="C38" i="13"/>
  <c r="C39" i="13"/>
  <c r="F39" i="13" s="1"/>
  <c r="C40" i="13"/>
  <c r="C41" i="13"/>
  <c r="F41" i="13" s="1"/>
  <c r="C42" i="13"/>
  <c r="F42" i="13" s="1"/>
  <c r="C43" i="13"/>
  <c r="C11" i="13"/>
  <c r="C13" i="13"/>
  <c r="C23" i="13"/>
  <c r="F23" i="13" s="1"/>
  <c r="C24" i="13"/>
  <c r="F24" i="13" s="1"/>
  <c r="C25" i="13"/>
  <c r="C26" i="13"/>
  <c r="F26" i="13" s="1"/>
  <c r="C27" i="13"/>
  <c r="C28" i="13"/>
  <c r="F28" i="13" s="1"/>
  <c r="C29" i="13"/>
  <c r="C30" i="13"/>
  <c r="D30" i="13" s="1"/>
  <c r="C31" i="13"/>
  <c r="C32" i="13"/>
  <c r="F32" i="13" s="1"/>
  <c r="C10" i="13"/>
  <c r="F10" i="13" s="1"/>
  <c r="C14" i="13"/>
  <c r="C16" i="13"/>
  <c r="C18" i="13"/>
  <c r="C20" i="13"/>
  <c r="C22" i="13"/>
  <c r="C44" i="13"/>
  <c r="C45" i="13"/>
  <c r="F45" i="13" s="1"/>
  <c r="C46" i="13"/>
  <c r="C47" i="13"/>
  <c r="E47" i="13" s="1"/>
  <c r="C48" i="13"/>
  <c r="C49" i="13"/>
  <c r="C50" i="13"/>
  <c r="C51" i="13"/>
  <c r="F51" i="13" s="1"/>
  <c r="C52" i="13"/>
  <c r="C53" i="13"/>
  <c r="D53" i="13" s="1"/>
  <c r="C54" i="13"/>
  <c r="C55" i="13"/>
  <c r="F55" i="13" s="1"/>
  <c r="C56" i="13"/>
  <c r="F56" i="13" s="1"/>
  <c r="C57" i="13"/>
  <c r="F57" i="13" s="1"/>
  <c r="G57" i="13"/>
  <c r="G56" i="13"/>
  <c r="G55" i="13"/>
  <c r="G54" i="13"/>
  <c r="G53" i="13"/>
  <c r="G52" i="13"/>
  <c r="G51" i="13"/>
  <c r="G50" i="13"/>
  <c r="G49" i="13"/>
  <c r="G48" i="13"/>
  <c r="G47" i="13"/>
  <c r="G46" i="13"/>
  <c r="G45" i="13"/>
  <c r="G44" i="13"/>
  <c r="G31" i="13"/>
  <c r="G29" i="13"/>
  <c r="G27" i="13"/>
  <c r="G25" i="13"/>
  <c r="G23" i="13"/>
  <c r="C21" i="13"/>
  <c r="D21" i="13" s="1"/>
  <c r="C17" i="13"/>
  <c r="C9" i="13"/>
  <c r="F9" i="13" s="1"/>
  <c r="C67" i="13"/>
  <c r="C66" i="13"/>
  <c r="F66" i="13" s="1"/>
  <c r="C65" i="13"/>
  <c r="C64" i="13"/>
  <c r="F64" i="13" s="1"/>
  <c r="C63" i="13"/>
  <c r="C62" i="13"/>
  <c r="C61" i="13"/>
  <c r="C60" i="13"/>
  <c r="C59" i="13"/>
  <c r="C58" i="13"/>
  <c r="G43" i="13"/>
  <c r="G41" i="13"/>
  <c r="G39" i="13"/>
  <c r="G37" i="13"/>
  <c r="G35" i="13"/>
  <c r="G33" i="13"/>
  <c r="H130" i="11" l="1"/>
  <c r="F130" i="11"/>
  <c r="F115" i="11"/>
  <c r="H115" i="11"/>
  <c r="F111" i="11"/>
  <c r="H111" i="11"/>
  <c r="F103" i="11"/>
  <c r="H103" i="11"/>
  <c r="E63" i="13"/>
  <c r="D63" i="13"/>
  <c r="H92" i="11"/>
  <c r="F92" i="11"/>
  <c r="H90" i="11"/>
  <c r="F90" i="11"/>
  <c r="K88" i="11"/>
  <c r="H88" i="11"/>
  <c r="F88" i="11"/>
  <c r="H78" i="11"/>
  <c r="F78" i="11"/>
  <c r="G78" i="11" s="1"/>
  <c r="F124" i="11"/>
  <c r="H124" i="11"/>
  <c r="K125" i="11"/>
  <c r="H125" i="11"/>
  <c r="F125" i="11"/>
  <c r="K127" i="11"/>
  <c r="F127" i="11"/>
  <c r="H127" i="11"/>
  <c r="H117" i="11"/>
  <c r="F117" i="11"/>
  <c r="F131" i="11"/>
  <c r="H131" i="11"/>
  <c r="K114" i="11"/>
  <c r="F114" i="11"/>
  <c r="H114" i="11"/>
  <c r="F110" i="11"/>
  <c r="H110" i="11"/>
  <c r="H104" i="11"/>
  <c r="F104" i="11"/>
  <c r="F100" i="11"/>
  <c r="H100" i="11"/>
  <c r="K94" i="11"/>
  <c r="F94" i="11"/>
  <c r="H94" i="11"/>
  <c r="K85" i="11"/>
  <c r="F85" i="11"/>
  <c r="H85" i="11"/>
  <c r="F83" i="11"/>
  <c r="H83" i="11"/>
  <c r="H80" i="11"/>
  <c r="F80" i="11"/>
  <c r="H77" i="11"/>
  <c r="F77" i="11"/>
  <c r="G77" i="11" s="1"/>
  <c r="K120" i="11"/>
  <c r="H120" i="11"/>
  <c r="F120" i="11"/>
  <c r="F121" i="11"/>
  <c r="H121" i="11"/>
  <c r="P94" i="11"/>
  <c r="H129" i="11"/>
  <c r="F129" i="11"/>
  <c r="H116" i="11"/>
  <c r="F116" i="11"/>
  <c r="H112" i="11"/>
  <c r="F112" i="11"/>
  <c r="H108" i="11"/>
  <c r="F108" i="11"/>
  <c r="F106" i="11"/>
  <c r="H106" i="11"/>
  <c r="F102" i="11"/>
  <c r="H102" i="11"/>
  <c r="H98" i="11"/>
  <c r="F98" i="11"/>
  <c r="K96" i="11"/>
  <c r="J31" i="13" s="1"/>
  <c r="H96" i="11"/>
  <c r="F96" i="11"/>
  <c r="F132" i="11"/>
  <c r="H132" i="11"/>
  <c r="K93" i="11"/>
  <c r="H93" i="11"/>
  <c r="F93" i="11"/>
  <c r="F91" i="11"/>
  <c r="H91" i="11"/>
  <c r="F89" i="11"/>
  <c r="H89" i="11"/>
  <c r="F87" i="11"/>
  <c r="H87" i="11"/>
  <c r="K82" i="11"/>
  <c r="H82" i="11"/>
  <c r="F82" i="11"/>
  <c r="H76" i="11"/>
  <c r="I11" i="13" s="1"/>
  <c r="F76" i="11"/>
  <c r="G76" i="11" s="1"/>
  <c r="K126" i="11"/>
  <c r="F126" i="11"/>
  <c r="H126" i="11"/>
  <c r="F123" i="11"/>
  <c r="H123" i="11"/>
  <c r="H122" i="11"/>
  <c r="F122" i="11"/>
  <c r="F47" i="13"/>
  <c r="F53" i="13"/>
  <c r="P93" i="11"/>
  <c r="E53" i="13"/>
  <c r="H128" i="11"/>
  <c r="F128" i="11"/>
  <c r="F113" i="11"/>
  <c r="H113" i="11"/>
  <c r="P109" i="11"/>
  <c r="H109" i="11"/>
  <c r="F109" i="11"/>
  <c r="F107" i="11"/>
  <c r="H107" i="11"/>
  <c r="F105" i="11"/>
  <c r="H105" i="11"/>
  <c r="F101" i="11"/>
  <c r="H101" i="11"/>
  <c r="K99" i="11"/>
  <c r="F99" i="11"/>
  <c r="H99" i="11"/>
  <c r="H97" i="11"/>
  <c r="F97" i="11"/>
  <c r="K95" i="11"/>
  <c r="F95" i="11"/>
  <c r="H95" i="11"/>
  <c r="K86" i="11"/>
  <c r="F86" i="11"/>
  <c r="H86" i="11"/>
  <c r="F84" i="11"/>
  <c r="H84" i="11"/>
  <c r="H81" i="11"/>
  <c r="F81" i="11"/>
  <c r="F79" i="11"/>
  <c r="H79" i="11"/>
  <c r="F75" i="11"/>
  <c r="G75" i="11" s="1"/>
  <c r="H75" i="11"/>
  <c r="F118" i="11"/>
  <c r="H118" i="11"/>
  <c r="F119" i="11"/>
  <c r="H119" i="11"/>
  <c r="F52" i="11"/>
  <c r="H52" i="11"/>
  <c r="K52" i="11"/>
  <c r="I51" i="5" s="1"/>
  <c r="P52" i="11"/>
  <c r="F37" i="11"/>
  <c r="H37" i="11"/>
  <c r="K37" i="11"/>
  <c r="I36" i="5" s="1"/>
  <c r="P37" i="11"/>
  <c r="H29" i="11"/>
  <c r="F29" i="11"/>
  <c r="K29" i="11"/>
  <c r="I28" i="5" s="1"/>
  <c r="P29" i="11"/>
  <c r="H27" i="11"/>
  <c r="F27" i="11"/>
  <c r="K27" i="11"/>
  <c r="I26" i="5" s="1"/>
  <c r="P27" i="11"/>
  <c r="H19" i="11"/>
  <c r="F19" i="11"/>
  <c r="K19" i="11"/>
  <c r="I18" i="5" s="1"/>
  <c r="P19" i="11"/>
  <c r="F33" i="11"/>
  <c r="H33" i="11"/>
  <c r="K33" i="11"/>
  <c r="I32" i="5" s="1"/>
  <c r="P33" i="11"/>
  <c r="H23" i="11"/>
  <c r="F23" i="11"/>
  <c r="K23" i="11"/>
  <c r="I22" i="5" s="1"/>
  <c r="P23" i="11"/>
  <c r="F44" i="11"/>
  <c r="H44" i="11"/>
  <c r="K44" i="11"/>
  <c r="I43" i="5" s="1"/>
  <c r="P44" i="11"/>
  <c r="H16" i="11"/>
  <c r="F16" i="11"/>
  <c r="K16" i="11"/>
  <c r="I15" i="5" s="1"/>
  <c r="P16" i="11"/>
  <c r="F41" i="11"/>
  <c r="H41" i="11"/>
  <c r="K41" i="11"/>
  <c r="I40" i="5" s="1"/>
  <c r="P41" i="11"/>
  <c r="H50" i="11"/>
  <c r="F50" i="11"/>
  <c r="K50" i="11"/>
  <c r="I49" i="5" s="1"/>
  <c r="P50" i="11"/>
  <c r="H53" i="11"/>
  <c r="F53" i="11"/>
  <c r="K53" i="11"/>
  <c r="I52" i="5" s="1"/>
  <c r="P53" i="11"/>
  <c r="F28" i="11"/>
  <c r="H28" i="11"/>
  <c r="K28" i="11"/>
  <c r="I27" i="5" s="1"/>
  <c r="P28" i="11"/>
  <c r="F30" i="11"/>
  <c r="H30" i="11"/>
  <c r="K30" i="11"/>
  <c r="I29" i="5" s="1"/>
  <c r="P30" i="11"/>
  <c r="F32" i="11"/>
  <c r="H32" i="11"/>
  <c r="K32" i="11"/>
  <c r="I31" i="5" s="1"/>
  <c r="P32" i="11"/>
  <c r="H34" i="11"/>
  <c r="F34" i="11"/>
  <c r="K34" i="11"/>
  <c r="I33" i="5" s="1"/>
  <c r="P34" i="11"/>
  <c r="F36" i="11"/>
  <c r="H36" i="11"/>
  <c r="K36" i="11"/>
  <c r="I35" i="5" s="1"/>
  <c r="P36" i="11"/>
  <c r="H38" i="11"/>
  <c r="F38" i="11"/>
  <c r="K38" i="11"/>
  <c r="I37" i="5" s="1"/>
  <c r="P38" i="11"/>
  <c r="H40" i="11"/>
  <c r="F40" i="11"/>
  <c r="K40" i="11"/>
  <c r="I39" i="5" s="1"/>
  <c r="P40" i="11"/>
  <c r="H55" i="11"/>
  <c r="F55" i="11"/>
  <c r="K55" i="11"/>
  <c r="I54" i="5" s="1"/>
  <c r="P55" i="11"/>
  <c r="F57" i="11"/>
  <c r="H57" i="11"/>
  <c r="K57" i="11"/>
  <c r="I56" i="5" s="1"/>
  <c r="P57" i="11"/>
  <c r="H59" i="11"/>
  <c r="F59" i="11"/>
  <c r="K59" i="11"/>
  <c r="I58" i="5" s="1"/>
  <c r="P59" i="11"/>
  <c r="H61" i="11"/>
  <c r="F61" i="11"/>
  <c r="K61" i="11"/>
  <c r="I60" i="5" s="1"/>
  <c r="P61" i="11"/>
  <c r="H51" i="11"/>
  <c r="F51" i="11"/>
  <c r="K51" i="11"/>
  <c r="I50" i="5" s="1"/>
  <c r="P51" i="11"/>
  <c r="K12" i="11"/>
  <c r="H12" i="11"/>
  <c r="F12" i="11"/>
  <c r="G12" i="11" s="1"/>
  <c r="H18" i="11"/>
  <c r="F18" i="11"/>
  <c r="K18" i="11"/>
  <c r="I17" i="5" s="1"/>
  <c r="P18" i="11"/>
  <c r="H43" i="11"/>
  <c r="F43" i="11"/>
  <c r="K43" i="11"/>
  <c r="I42" i="5" s="1"/>
  <c r="P43" i="11"/>
  <c r="H46" i="11"/>
  <c r="F46" i="11"/>
  <c r="K46" i="11"/>
  <c r="I45" i="5" s="1"/>
  <c r="P46" i="11"/>
  <c r="F49" i="11"/>
  <c r="H49" i="11"/>
  <c r="K49" i="11"/>
  <c r="I48" i="5" s="1"/>
  <c r="P49" i="11"/>
  <c r="H35" i="11"/>
  <c r="F35" i="11"/>
  <c r="K35" i="11"/>
  <c r="I34" i="5" s="1"/>
  <c r="P35" i="11"/>
  <c r="F25" i="11"/>
  <c r="H25" i="11"/>
  <c r="K25" i="11"/>
  <c r="I24" i="5" s="1"/>
  <c r="P25" i="11"/>
  <c r="H21" i="11"/>
  <c r="F21" i="11"/>
  <c r="K21" i="11"/>
  <c r="I20" i="5" s="1"/>
  <c r="P21" i="11"/>
  <c r="F54" i="11"/>
  <c r="H54" i="11"/>
  <c r="K54" i="11"/>
  <c r="I53" i="5" s="1"/>
  <c r="P54" i="11"/>
  <c r="H56" i="11"/>
  <c r="F56" i="11"/>
  <c r="K56" i="11"/>
  <c r="I55" i="5" s="1"/>
  <c r="P56" i="11"/>
  <c r="F58" i="11"/>
  <c r="H58" i="11"/>
  <c r="K58" i="11"/>
  <c r="I57" i="5" s="1"/>
  <c r="P58" i="11"/>
  <c r="F60" i="11"/>
  <c r="H60" i="11"/>
  <c r="K60" i="11"/>
  <c r="I59" i="5" s="1"/>
  <c r="P60" i="11"/>
  <c r="F45" i="11"/>
  <c r="H45" i="11"/>
  <c r="K45" i="11"/>
  <c r="I44" i="5" s="1"/>
  <c r="P45" i="11"/>
  <c r="H47" i="11"/>
  <c r="F47" i="11"/>
  <c r="K47" i="11"/>
  <c r="I46" i="5" s="1"/>
  <c r="P47" i="11"/>
  <c r="H62" i="11"/>
  <c r="F62" i="11"/>
  <c r="K62" i="11"/>
  <c r="I61" i="5" s="1"/>
  <c r="H64" i="11"/>
  <c r="F64" i="11"/>
  <c r="K64" i="11"/>
  <c r="I63" i="5" s="1"/>
  <c r="H66" i="11"/>
  <c r="F66" i="11"/>
  <c r="K66" i="11"/>
  <c r="I65" i="5" s="1"/>
  <c r="F68" i="11"/>
  <c r="H68" i="11"/>
  <c r="K68" i="11"/>
  <c r="I67" i="5" s="1"/>
  <c r="P14" i="11"/>
  <c r="H14" i="11"/>
  <c r="F14" i="11"/>
  <c r="P62" i="11"/>
  <c r="P64" i="11"/>
  <c r="P66" i="11"/>
  <c r="K13" i="11"/>
  <c r="F13" i="11"/>
  <c r="G13" i="11" s="1"/>
  <c r="H13" i="11"/>
  <c r="H48" i="11"/>
  <c r="F48" i="11"/>
  <c r="K48" i="11"/>
  <c r="I47" i="5" s="1"/>
  <c r="H39" i="11"/>
  <c r="F39" i="11"/>
  <c r="K39" i="11"/>
  <c r="I38" i="5" s="1"/>
  <c r="H31" i="11"/>
  <c r="F31" i="11"/>
  <c r="K31" i="11"/>
  <c r="I30" i="5" s="1"/>
  <c r="H26" i="11"/>
  <c r="F26" i="11"/>
  <c r="K26" i="11"/>
  <c r="I25" i="5" s="1"/>
  <c r="F22" i="11"/>
  <c r="H22" i="11"/>
  <c r="K22" i="11"/>
  <c r="I21" i="5" s="1"/>
  <c r="H63" i="11"/>
  <c r="F63" i="11"/>
  <c r="K63" i="11"/>
  <c r="I62" i="5" s="1"/>
  <c r="F65" i="11"/>
  <c r="H65" i="11"/>
  <c r="K65" i="11"/>
  <c r="I64" i="5" s="1"/>
  <c r="H67" i="11"/>
  <c r="F67" i="11"/>
  <c r="K67" i="11"/>
  <c r="I66" i="5" s="1"/>
  <c r="F42" i="11"/>
  <c r="H42" i="11"/>
  <c r="K42" i="11"/>
  <c r="I41" i="5" s="1"/>
  <c r="F17" i="11"/>
  <c r="H17" i="11"/>
  <c r="K17" i="11"/>
  <c r="I16" i="5" s="1"/>
  <c r="P68" i="11"/>
  <c r="P39" i="11"/>
  <c r="P48" i="11"/>
  <c r="H24" i="11"/>
  <c r="F24" i="11"/>
  <c r="K24" i="11"/>
  <c r="I23" i="5" s="1"/>
  <c r="F20" i="11"/>
  <c r="H20" i="11"/>
  <c r="K20" i="11"/>
  <c r="I19" i="5" s="1"/>
  <c r="P15" i="11"/>
  <c r="H15" i="11"/>
  <c r="F15" i="11"/>
  <c r="K15" i="11"/>
  <c r="I14" i="5" s="1"/>
  <c r="P26" i="11"/>
  <c r="P24" i="11"/>
  <c r="P22" i="11"/>
  <c r="F11" i="11"/>
  <c r="G11" i="11" s="1"/>
  <c r="H11" i="11"/>
  <c r="H74" i="11"/>
  <c r="J74" i="11" s="1"/>
  <c r="F74" i="11"/>
  <c r="F10" i="11"/>
  <c r="G10" i="11" s="1"/>
  <c r="H10" i="11"/>
  <c r="I12" i="13"/>
  <c r="J77" i="11"/>
  <c r="I13" i="13"/>
  <c r="O12" i="11"/>
  <c r="J76" i="11"/>
  <c r="O78" i="11"/>
  <c r="K14" i="11"/>
  <c r="K130" i="11"/>
  <c r="P130" i="11"/>
  <c r="K132" i="11"/>
  <c r="J67" i="13" s="1"/>
  <c r="P132" i="11"/>
  <c r="K116" i="11"/>
  <c r="P116" i="11"/>
  <c r="K112" i="11"/>
  <c r="P112" i="11"/>
  <c r="P106" i="11"/>
  <c r="K106" i="11"/>
  <c r="K102" i="11"/>
  <c r="P102" i="11"/>
  <c r="K122" i="11"/>
  <c r="P122" i="11"/>
  <c r="K117" i="11"/>
  <c r="P117" i="11"/>
  <c r="K109" i="11"/>
  <c r="E18" i="13"/>
  <c r="D18" i="13"/>
  <c r="D42" i="13"/>
  <c r="E42" i="13"/>
  <c r="E40" i="13"/>
  <c r="D40" i="13"/>
  <c r="E38" i="13"/>
  <c r="D38" i="13"/>
  <c r="F38" i="13"/>
  <c r="E36" i="13"/>
  <c r="D36" i="13"/>
  <c r="F36" i="13"/>
  <c r="E34" i="13"/>
  <c r="D34" i="13"/>
  <c r="K84" i="11"/>
  <c r="J19" i="13" s="1"/>
  <c r="P84" i="11"/>
  <c r="P80" i="11"/>
  <c r="K80" i="11"/>
  <c r="J15" i="13" s="1"/>
  <c r="F34" i="13"/>
  <c r="P125" i="11"/>
  <c r="P128" i="11"/>
  <c r="K128" i="11"/>
  <c r="K110" i="11"/>
  <c r="P110" i="11"/>
  <c r="P108" i="11"/>
  <c r="K108" i="11"/>
  <c r="K104" i="11"/>
  <c r="P104" i="11"/>
  <c r="K100" i="11"/>
  <c r="P100" i="11"/>
  <c r="K98" i="11"/>
  <c r="P98" i="11"/>
  <c r="D58" i="13"/>
  <c r="E58" i="13"/>
  <c r="E60" i="13"/>
  <c r="D60" i="13"/>
  <c r="F60" i="13"/>
  <c r="D62" i="13"/>
  <c r="F62" i="13"/>
  <c r="E62" i="13"/>
  <c r="E64" i="13"/>
  <c r="D64" i="13"/>
  <c r="E66" i="13"/>
  <c r="D66" i="13"/>
  <c r="E56" i="13"/>
  <c r="D56" i="13"/>
  <c r="D54" i="13"/>
  <c r="E54" i="13"/>
  <c r="F54" i="13"/>
  <c r="D52" i="13"/>
  <c r="E52" i="13"/>
  <c r="F52" i="13"/>
  <c r="E50" i="13"/>
  <c r="D50" i="13"/>
  <c r="E48" i="13"/>
  <c r="D48" i="13"/>
  <c r="D46" i="13"/>
  <c r="F46" i="13"/>
  <c r="E44" i="13"/>
  <c r="D44" i="13"/>
  <c r="F44" i="13"/>
  <c r="E16" i="13"/>
  <c r="D16" i="13"/>
  <c r="E31" i="13"/>
  <c r="D31" i="13"/>
  <c r="D29" i="13"/>
  <c r="E29" i="13"/>
  <c r="F29" i="13"/>
  <c r="E27" i="13"/>
  <c r="D27" i="13"/>
  <c r="F27" i="13"/>
  <c r="E25" i="13"/>
  <c r="D25" i="13"/>
  <c r="D23" i="13"/>
  <c r="E23" i="13"/>
  <c r="K129" i="11"/>
  <c r="P129" i="11"/>
  <c r="K131" i="11"/>
  <c r="P131" i="11"/>
  <c r="K115" i="11"/>
  <c r="P115" i="11"/>
  <c r="P113" i="11"/>
  <c r="K113" i="11"/>
  <c r="J48" i="13" s="1"/>
  <c r="K111" i="11"/>
  <c r="P111" i="11"/>
  <c r="P107" i="11"/>
  <c r="K107" i="11"/>
  <c r="K105" i="11"/>
  <c r="P105" i="11"/>
  <c r="K103" i="11"/>
  <c r="P103" i="11"/>
  <c r="K101" i="11"/>
  <c r="P101" i="11"/>
  <c r="K124" i="11"/>
  <c r="P124" i="11"/>
  <c r="K123" i="11"/>
  <c r="P123" i="11"/>
  <c r="E19" i="13"/>
  <c r="D19" i="13"/>
  <c r="F19" i="13"/>
  <c r="F48" i="13"/>
  <c r="F16" i="13"/>
  <c r="F58" i="13"/>
  <c r="F25" i="13"/>
  <c r="P114" i="11"/>
  <c r="P126" i="11"/>
  <c r="E59" i="13"/>
  <c r="D59" i="13"/>
  <c r="F59" i="13"/>
  <c r="D61" i="13"/>
  <c r="E61" i="13"/>
  <c r="F61" i="13"/>
  <c r="E65" i="13"/>
  <c r="D65" i="13"/>
  <c r="F65" i="13"/>
  <c r="E67" i="13"/>
  <c r="D67" i="13"/>
  <c r="F67" i="13"/>
  <c r="E17" i="13"/>
  <c r="D17" i="13"/>
  <c r="F17" i="13"/>
  <c r="D22" i="13"/>
  <c r="E22" i="13"/>
  <c r="F22" i="13"/>
  <c r="E43" i="13"/>
  <c r="D43" i="13"/>
  <c r="F43" i="13"/>
  <c r="E41" i="13"/>
  <c r="D41" i="13"/>
  <c r="D39" i="13"/>
  <c r="E39" i="13"/>
  <c r="D37" i="13"/>
  <c r="E37" i="13"/>
  <c r="F37" i="13"/>
  <c r="E35" i="13"/>
  <c r="D35" i="13"/>
  <c r="F35" i="13"/>
  <c r="E33" i="13"/>
  <c r="D33" i="13"/>
  <c r="F33" i="13"/>
  <c r="K83" i="11"/>
  <c r="P83" i="11"/>
  <c r="P81" i="11"/>
  <c r="K81" i="11"/>
  <c r="F40" i="13"/>
  <c r="F63" i="13"/>
  <c r="F31" i="13"/>
  <c r="F50" i="13"/>
  <c r="F18" i="13"/>
  <c r="P99" i="11"/>
  <c r="E46" i="13"/>
  <c r="K97" i="11"/>
  <c r="P97" i="11"/>
  <c r="K91" i="11"/>
  <c r="P91" i="11"/>
  <c r="K89" i="11"/>
  <c r="J24" i="13" s="1"/>
  <c r="P89" i="11"/>
  <c r="K87" i="11"/>
  <c r="P87" i="11"/>
  <c r="K118" i="11"/>
  <c r="P118" i="11"/>
  <c r="K119" i="11"/>
  <c r="J54" i="13" s="1"/>
  <c r="P119" i="11"/>
  <c r="P85" i="11"/>
  <c r="P127" i="11"/>
  <c r="E57" i="13"/>
  <c r="D57" i="13"/>
  <c r="D55" i="13"/>
  <c r="E55" i="13"/>
  <c r="E51" i="13"/>
  <c r="D51" i="13"/>
  <c r="E49" i="13"/>
  <c r="D49" i="13"/>
  <c r="D45" i="13"/>
  <c r="E45" i="13"/>
  <c r="E20" i="13"/>
  <c r="D20" i="13"/>
  <c r="E32" i="13"/>
  <c r="D32" i="13"/>
  <c r="D28" i="13"/>
  <c r="E28" i="13"/>
  <c r="E26" i="13"/>
  <c r="D26" i="13"/>
  <c r="E24" i="13"/>
  <c r="D24" i="13"/>
  <c r="K92" i="11"/>
  <c r="J27" i="13" s="1"/>
  <c r="P92" i="11"/>
  <c r="K90" i="11"/>
  <c r="P90" i="11"/>
  <c r="K121" i="11"/>
  <c r="P121" i="11"/>
  <c r="F15" i="13"/>
  <c r="E15" i="13"/>
  <c r="F49" i="13"/>
  <c r="F20" i="13"/>
  <c r="F30" i="13"/>
  <c r="F21" i="13"/>
  <c r="P86" i="11"/>
  <c r="P95" i="11"/>
  <c r="P96" i="11"/>
  <c r="D47" i="13"/>
  <c r="E21" i="13"/>
  <c r="E30" i="13"/>
  <c r="K11" i="11"/>
  <c r="I10" i="5" s="1"/>
  <c r="E10" i="11" a="1"/>
  <c r="E10" i="11" s="1"/>
  <c r="D10" i="13"/>
  <c r="D12" i="13"/>
  <c r="D14" i="13"/>
  <c r="E10" i="13"/>
  <c r="E12" i="13"/>
  <c r="E14" i="13"/>
  <c r="D11" i="13"/>
  <c r="D13" i="13"/>
  <c r="E11" i="13"/>
  <c r="E13" i="13"/>
  <c r="E62" i="11" a="1"/>
  <c r="E62" i="11" s="1"/>
  <c r="E66" i="11" a="1"/>
  <c r="E66" i="11" s="1"/>
  <c r="P75" i="11"/>
  <c r="K75" i="11"/>
  <c r="P79" i="11"/>
  <c r="K79" i="11"/>
  <c r="P77" i="11"/>
  <c r="K77" i="11"/>
  <c r="P76" i="11"/>
  <c r="K76" i="11"/>
  <c r="J11" i="13" s="1"/>
  <c r="P78" i="11"/>
  <c r="K78" i="11"/>
  <c r="E30" i="11" a="1"/>
  <c r="E30" i="11" s="1"/>
  <c r="E54" i="11" a="1"/>
  <c r="E54" i="11" s="1"/>
  <c r="E58" i="11" a="1"/>
  <c r="E58" i="11" s="1"/>
  <c r="E49" i="11" a="1"/>
  <c r="E49" i="11" s="1"/>
  <c r="E23" i="11" a="1"/>
  <c r="E23" i="11" s="1"/>
  <c r="E35" i="11" a="1"/>
  <c r="E35" i="11" s="1"/>
  <c r="E43" i="11" a="1"/>
  <c r="E43" i="11" s="1"/>
  <c r="AV77" i="11"/>
  <c r="AU77" i="11" s="1"/>
  <c r="E115" i="11" a="1"/>
  <c r="E115" i="11" s="1"/>
  <c r="N115" i="11" s="1"/>
  <c r="P74" i="11"/>
  <c r="P10" i="11"/>
  <c r="P12" i="11"/>
  <c r="P13" i="11"/>
  <c r="AV76" i="11"/>
  <c r="AT76" i="11" s="1"/>
  <c r="E94" i="11" a="1"/>
  <c r="E94" i="11" s="1"/>
  <c r="N94" i="11" s="1"/>
  <c r="E92" i="11" a="1"/>
  <c r="E92" i="11" s="1"/>
  <c r="N92" i="11" s="1"/>
  <c r="E61" i="11" a="1"/>
  <c r="E61" i="11" s="1"/>
  <c r="E33" i="11" a="1"/>
  <c r="E33" i="11" s="1"/>
  <c r="E16" i="11" a="1"/>
  <c r="E16" i="11" s="1"/>
  <c r="E57" i="11" a="1"/>
  <c r="E57" i="11" s="1"/>
  <c r="E11" i="11" a="1"/>
  <c r="E11" i="11" s="1"/>
  <c r="E25" i="11" a="1"/>
  <c r="E25" i="11" s="1"/>
  <c r="E51" i="11" a="1"/>
  <c r="E51" i="11" s="1"/>
  <c r="E20" i="11" a="1"/>
  <c r="E20" i="11" s="1"/>
  <c r="E12" i="11" a="1"/>
  <c r="E12" i="11" s="1"/>
  <c r="E27" i="11" a="1"/>
  <c r="E27" i="11" s="1"/>
  <c r="E19" i="11" a="1"/>
  <c r="E19" i="11" s="1"/>
  <c r="E28" i="11" a="1"/>
  <c r="E28" i="11" s="1"/>
  <c r="E13" i="11" a="1"/>
  <c r="E13" i="11" s="1"/>
  <c r="E34" i="11" a="1"/>
  <c r="E34" i="11" s="1"/>
  <c r="E52" i="11" a="1"/>
  <c r="E52" i="11" s="1"/>
  <c r="E31" i="11" a="1"/>
  <c r="E31" i="11" s="1"/>
  <c r="E39" i="11" a="1"/>
  <c r="E39" i="11" s="1"/>
  <c r="E32" i="11" a="1"/>
  <c r="E32" i="11" s="1"/>
  <c r="E40" i="11" a="1"/>
  <c r="E40" i="11" s="1"/>
  <c r="E48" i="11" a="1"/>
  <c r="E48" i="11" s="1"/>
  <c r="E15" i="11" a="1"/>
  <c r="E15" i="11" s="1"/>
  <c r="N15" i="11" s="1"/>
  <c r="E37" i="11" a="1"/>
  <c r="E37" i="11" s="1"/>
  <c r="E50" i="11" a="1"/>
  <c r="E50" i="11" s="1"/>
  <c r="E41" i="11" a="1"/>
  <c r="E41" i="11" s="1"/>
  <c r="E46" i="11" a="1"/>
  <c r="E46" i="11" s="1"/>
  <c r="E56" i="11" a="1"/>
  <c r="E56" i="11" s="1"/>
  <c r="E60" i="11" a="1"/>
  <c r="E60" i="11" s="1"/>
  <c r="E64" i="11" a="1"/>
  <c r="E64" i="11" s="1"/>
  <c r="E68" i="11" a="1"/>
  <c r="E68" i="11" s="1"/>
  <c r="E47" i="11" a="1"/>
  <c r="E47" i="11" s="1"/>
  <c r="E55" i="11" a="1"/>
  <c r="E55" i="11" s="1"/>
  <c r="E59" i="11" a="1"/>
  <c r="E59" i="11" s="1"/>
  <c r="E63" i="11" a="1"/>
  <c r="E63" i="11" s="1"/>
  <c r="E67" i="11" a="1"/>
  <c r="E67" i="11" s="1"/>
  <c r="I12" i="5"/>
  <c r="E65" i="11" a="1"/>
  <c r="E65" i="11" s="1"/>
  <c r="E42" i="11" a="1"/>
  <c r="E42" i="11" s="1"/>
  <c r="E26" i="11" a="1"/>
  <c r="E26" i="11" s="1"/>
  <c r="E44" i="11" a="1"/>
  <c r="E44" i="11" s="1"/>
  <c r="E36" i="11" a="1"/>
  <c r="E36" i="11" s="1"/>
  <c r="E45" i="11" a="1"/>
  <c r="E45" i="11" s="1"/>
  <c r="E53" i="11" a="1"/>
  <c r="E53" i="11" s="1"/>
  <c r="E14" i="11" a="1"/>
  <c r="E14" i="11" s="1"/>
  <c r="N14" i="11" s="1"/>
  <c r="E24" i="11" a="1"/>
  <c r="E24" i="11" s="1"/>
  <c r="E38" i="11" a="1"/>
  <c r="E38" i="11" s="1"/>
  <c r="E124" i="11" a="1"/>
  <c r="E124" i="11" s="1"/>
  <c r="N124" i="11" s="1"/>
  <c r="E29" i="11" a="1"/>
  <c r="E29" i="11" s="1"/>
  <c r="E21" i="11" a="1"/>
  <c r="E21" i="11" s="1"/>
  <c r="E18" i="11" a="1"/>
  <c r="E18" i="11" s="1"/>
  <c r="E22" i="11" a="1"/>
  <c r="E22" i="11" s="1"/>
  <c r="E17" i="11" a="1"/>
  <c r="E17" i="11" s="1"/>
  <c r="E74" i="11" a="1"/>
  <c r="E74" i="11" s="1"/>
  <c r="E86" i="11" a="1"/>
  <c r="E86" i="11" s="1"/>
  <c r="N86" i="11" s="1"/>
  <c r="E120" i="11" a="1"/>
  <c r="E120" i="11" s="1"/>
  <c r="N120" i="11" s="1"/>
  <c r="E118" i="11" a="1"/>
  <c r="E118" i="11" s="1"/>
  <c r="N118" i="11" s="1"/>
  <c r="E88" i="11" a="1"/>
  <c r="E88" i="11" s="1"/>
  <c r="N88" i="11" s="1"/>
  <c r="E121" i="11" a="1"/>
  <c r="E121" i="11" s="1"/>
  <c r="N121" i="11" s="1"/>
  <c r="E123" i="11" a="1"/>
  <c r="E123" i="11" s="1"/>
  <c r="E127" i="11" a="1"/>
  <c r="E127" i="11" s="1"/>
  <c r="N127" i="11" s="1"/>
  <c r="E113" i="11" a="1"/>
  <c r="E113" i="11" s="1"/>
  <c r="N113" i="11" s="1"/>
  <c r="E109" i="11" a="1"/>
  <c r="E109" i="11" s="1"/>
  <c r="N109" i="11" s="1"/>
  <c r="E125" i="11" a="1"/>
  <c r="E125" i="11" s="1"/>
  <c r="N125" i="11" s="1"/>
  <c r="E117" i="11" a="1"/>
  <c r="E117" i="11" s="1"/>
  <c r="E96" i="11" a="1"/>
  <c r="E96" i="11" s="1"/>
  <c r="N96" i="11" s="1"/>
  <c r="E97" i="11" a="1"/>
  <c r="E97" i="11" s="1"/>
  <c r="I97" i="11" s="1"/>
  <c r="E128" i="11" a="1"/>
  <c r="E128" i="11" s="1"/>
  <c r="N128" i="11" s="1"/>
  <c r="E130" i="11" a="1"/>
  <c r="E130" i="11" s="1"/>
  <c r="N130" i="11" s="1"/>
  <c r="E132" i="11" a="1"/>
  <c r="E132" i="11" s="1"/>
  <c r="N132" i="11" s="1"/>
  <c r="E89" i="11" a="1"/>
  <c r="E89" i="11" s="1"/>
  <c r="N89" i="11" s="1"/>
  <c r="E84" i="11" a="1"/>
  <c r="E84" i="11" s="1"/>
  <c r="E119" i="11" a="1"/>
  <c r="E119" i="11" s="1"/>
  <c r="N119" i="11" s="1"/>
  <c r="E101" i="11" a="1"/>
  <c r="E101" i="11" s="1"/>
  <c r="N101" i="11" s="1"/>
  <c r="E77" i="11" a="1"/>
  <c r="E77" i="11" s="1"/>
  <c r="E75" i="11" a="1"/>
  <c r="E75" i="11" s="1"/>
  <c r="F13" i="13"/>
  <c r="E116" i="11" a="1"/>
  <c r="E116" i="11" s="1"/>
  <c r="N116" i="11" s="1"/>
  <c r="E80" i="11" a="1"/>
  <c r="E80" i="11" s="1"/>
  <c r="E78" i="11" a="1"/>
  <c r="E78" i="11" s="1"/>
  <c r="J23" i="13"/>
  <c r="E79" i="11" a="1"/>
  <c r="E79" i="11" s="1"/>
  <c r="F14" i="13"/>
  <c r="F11" i="13"/>
  <c r="E83" i="11" a="1"/>
  <c r="E83" i="11" s="1"/>
  <c r="N83" i="11" s="1"/>
  <c r="E126" i="11" a="1"/>
  <c r="E126" i="11" s="1"/>
  <c r="I126" i="11" s="1"/>
  <c r="E114" i="11" a="1"/>
  <c r="E114" i="11" s="1"/>
  <c r="N114" i="11" s="1"/>
  <c r="E93" i="11" a="1"/>
  <c r="E93" i="11" s="1"/>
  <c r="N93" i="11" s="1"/>
  <c r="E87" i="11" a="1"/>
  <c r="E87" i="11" s="1"/>
  <c r="N87" i="11" s="1"/>
  <c r="E76" i="11" a="1"/>
  <c r="E76" i="11" s="1"/>
  <c r="N76" i="11" s="1"/>
  <c r="E95" i="11" a="1"/>
  <c r="E95" i="11" s="1"/>
  <c r="N95" i="11" s="1"/>
  <c r="E82" i="11" a="1"/>
  <c r="E82" i="11" s="1"/>
  <c r="N82" i="11" s="1"/>
  <c r="E122" i="11" a="1"/>
  <c r="E122" i="11" s="1"/>
  <c r="N122" i="11" s="1"/>
  <c r="E112" i="11" a="1"/>
  <c r="E112" i="11" s="1"/>
  <c r="N112" i="11" s="1"/>
  <c r="E110" i="11" a="1"/>
  <c r="E110" i="11" s="1"/>
  <c r="N110" i="11" s="1"/>
  <c r="E108" i="11" a="1"/>
  <c r="E108" i="11" s="1"/>
  <c r="E106" i="11" a="1"/>
  <c r="E106" i="11" s="1"/>
  <c r="N106" i="11" s="1"/>
  <c r="E102" i="11" a="1"/>
  <c r="E102" i="11" s="1"/>
  <c r="N102" i="11" s="1"/>
  <c r="E99" i="11" a="1"/>
  <c r="E99" i="11" s="1"/>
  <c r="N99" i="11" s="1"/>
  <c r="E91" i="11" a="1"/>
  <c r="E91" i="11" s="1"/>
  <c r="N91" i="11" s="1"/>
  <c r="E90" i="11" a="1"/>
  <c r="E90" i="11" s="1"/>
  <c r="N90" i="11" s="1"/>
  <c r="E85" i="11" a="1"/>
  <c r="E85" i="11" s="1"/>
  <c r="N85" i="11" s="1"/>
  <c r="E81" i="11" a="1"/>
  <c r="E81" i="11" s="1"/>
  <c r="I81" i="11" s="1"/>
  <c r="J60" i="13"/>
  <c r="J36" i="13"/>
  <c r="J55" i="13"/>
  <c r="J63" i="13"/>
  <c r="I128" i="11"/>
  <c r="J65" i="13"/>
  <c r="I93" i="11"/>
  <c r="X93" i="11" s="1"/>
  <c r="J57" i="13"/>
  <c r="J45" i="13"/>
  <c r="J41" i="13"/>
  <c r="E104" i="11" a="1"/>
  <c r="E104" i="11" s="1"/>
  <c r="N104" i="11" s="1"/>
  <c r="J34" i="13"/>
  <c r="J53" i="13"/>
  <c r="J62" i="13"/>
  <c r="I119" i="11"/>
  <c r="J59" i="13"/>
  <c r="J20" i="13"/>
  <c r="J49" i="13"/>
  <c r="J58" i="13"/>
  <c r="I95" i="11"/>
  <c r="X95" i="11" s="1"/>
  <c r="J30" i="13"/>
  <c r="J26" i="13"/>
  <c r="J22" i="13"/>
  <c r="I83" i="11"/>
  <c r="W83" i="11" s="1"/>
  <c r="J18" i="13"/>
  <c r="J44" i="13"/>
  <c r="J51" i="13"/>
  <c r="I116" i="11"/>
  <c r="W116" i="11" s="1"/>
  <c r="I112" i="11"/>
  <c r="Y112" i="11" s="1"/>
  <c r="J37" i="13"/>
  <c r="E100" i="11" a="1"/>
  <c r="E100" i="11" s="1"/>
  <c r="N100" i="11" s="1"/>
  <c r="J56" i="13"/>
  <c r="E129" i="11" a="1"/>
  <c r="E129" i="11" s="1"/>
  <c r="N129" i="11" s="1"/>
  <c r="E131" i="11" a="1"/>
  <c r="E131" i="11" s="1"/>
  <c r="N131" i="11" s="1"/>
  <c r="E98" i="11" a="1"/>
  <c r="E98" i="11" s="1"/>
  <c r="N98" i="11" s="1"/>
  <c r="I113" i="11"/>
  <c r="W113" i="11" s="1"/>
  <c r="I96" i="11"/>
  <c r="Y96" i="11" s="1"/>
  <c r="I125" i="11"/>
  <c r="I115" i="11"/>
  <c r="W115" i="11" s="1"/>
  <c r="J50" i="13"/>
  <c r="E111" i="11" a="1"/>
  <c r="E111" i="11" s="1"/>
  <c r="N111" i="11" s="1"/>
  <c r="E107" i="11" a="1"/>
  <c r="E107" i="11" s="1"/>
  <c r="N107" i="11" s="1"/>
  <c r="E105" i="11" a="1"/>
  <c r="E105" i="11" s="1"/>
  <c r="N105" i="11" s="1"/>
  <c r="E103" i="11" a="1"/>
  <c r="E103" i="11" s="1"/>
  <c r="N103" i="11" s="1"/>
  <c r="J29" i="13"/>
  <c r="J25" i="13"/>
  <c r="J21" i="13"/>
  <c r="I86" i="11"/>
  <c r="I94" i="11"/>
  <c r="I118" i="11" l="1"/>
  <c r="I117" i="11"/>
  <c r="I114" i="11"/>
  <c r="I132" i="11"/>
  <c r="I130" i="11"/>
  <c r="I127" i="11"/>
  <c r="I124" i="11"/>
  <c r="W124" i="11" s="1"/>
  <c r="I120" i="11"/>
  <c r="I110" i="11"/>
  <c r="V110" i="11" s="1"/>
  <c r="O75" i="11"/>
  <c r="H10" i="13"/>
  <c r="W81" i="11"/>
  <c r="V81" i="11"/>
  <c r="I88" i="11"/>
  <c r="X88" i="11" s="1"/>
  <c r="O77" i="11"/>
  <c r="H13" i="13"/>
  <c r="G119" i="11"/>
  <c r="O119" i="11"/>
  <c r="H54" i="13"/>
  <c r="G81" i="11"/>
  <c r="H16" i="13"/>
  <c r="O81" i="11"/>
  <c r="I21" i="13"/>
  <c r="J86" i="11"/>
  <c r="G95" i="11"/>
  <c r="O95" i="11"/>
  <c r="H30" i="13"/>
  <c r="I34" i="13"/>
  <c r="J99" i="11"/>
  <c r="G101" i="11"/>
  <c r="O101" i="11"/>
  <c r="H36" i="13"/>
  <c r="G107" i="11"/>
  <c r="O107" i="11"/>
  <c r="H42" i="13"/>
  <c r="I48" i="13"/>
  <c r="J113" i="11"/>
  <c r="G122" i="11"/>
  <c r="H57" i="13"/>
  <c r="O122" i="11"/>
  <c r="I61" i="13"/>
  <c r="J126" i="11"/>
  <c r="G89" i="11"/>
  <c r="O89" i="11"/>
  <c r="H24" i="13"/>
  <c r="I28" i="13"/>
  <c r="J93" i="11"/>
  <c r="AV93" i="11" s="1"/>
  <c r="AT93" i="11" s="1"/>
  <c r="G96" i="11"/>
  <c r="O96" i="11"/>
  <c r="H31" i="13"/>
  <c r="I33" i="13"/>
  <c r="J98" i="11"/>
  <c r="G106" i="11"/>
  <c r="H41" i="13"/>
  <c r="O106" i="11"/>
  <c r="I47" i="13"/>
  <c r="J112" i="11"/>
  <c r="J129" i="11"/>
  <c r="AV129" i="11" s="1"/>
  <c r="AT129" i="11" s="1"/>
  <c r="I64" i="13"/>
  <c r="G120" i="11"/>
  <c r="O120" i="11"/>
  <c r="H55" i="13"/>
  <c r="G83" i="11"/>
  <c r="S83" i="11" s="1"/>
  <c r="O83" i="11"/>
  <c r="H18" i="13"/>
  <c r="I29" i="13"/>
  <c r="J94" i="11"/>
  <c r="G100" i="11"/>
  <c r="O100" i="11"/>
  <c r="H35" i="13"/>
  <c r="G110" i="11"/>
  <c r="O110" i="11"/>
  <c r="H45" i="13"/>
  <c r="I66" i="13"/>
  <c r="J131" i="11"/>
  <c r="J127" i="11"/>
  <c r="I62" i="13"/>
  <c r="I60" i="13"/>
  <c r="J125" i="11"/>
  <c r="I23" i="13"/>
  <c r="J88" i="11"/>
  <c r="AV88" i="11" s="1"/>
  <c r="AT88" i="11" s="1"/>
  <c r="G92" i="11"/>
  <c r="O92" i="11"/>
  <c r="H27" i="13"/>
  <c r="J103" i="11"/>
  <c r="AV103" i="11" s="1"/>
  <c r="AS103" i="11" s="1"/>
  <c r="I38" i="13"/>
  <c r="I50" i="13"/>
  <c r="J115" i="11"/>
  <c r="Q119" i="11"/>
  <c r="I53" i="13"/>
  <c r="J118" i="11"/>
  <c r="I16" i="13"/>
  <c r="J81" i="11"/>
  <c r="G86" i="11"/>
  <c r="Q86" i="11" s="1"/>
  <c r="O86" i="11"/>
  <c r="AV86" i="11"/>
  <c r="H21" i="13"/>
  <c r="G99" i="11"/>
  <c r="O99" i="11"/>
  <c r="H34" i="13"/>
  <c r="I40" i="13"/>
  <c r="J105" i="11"/>
  <c r="O109" i="11"/>
  <c r="G109" i="11"/>
  <c r="H44" i="13"/>
  <c r="O113" i="11"/>
  <c r="H48" i="13"/>
  <c r="G113" i="11"/>
  <c r="AV113" i="11"/>
  <c r="J122" i="11"/>
  <c r="I57" i="13"/>
  <c r="G126" i="11"/>
  <c r="T126" i="11" s="1"/>
  <c r="O126" i="11"/>
  <c r="H61" i="13"/>
  <c r="I22" i="13"/>
  <c r="J87" i="11"/>
  <c r="I26" i="13"/>
  <c r="J91" i="11"/>
  <c r="AV91" i="11" s="1"/>
  <c r="AT91" i="11" s="1"/>
  <c r="I31" i="13"/>
  <c r="J96" i="11"/>
  <c r="I37" i="13"/>
  <c r="J102" i="11"/>
  <c r="G108" i="11"/>
  <c r="O108" i="11"/>
  <c r="H43" i="13"/>
  <c r="G116" i="11"/>
  <c r="O116" i="11"/>
  <c r="H51" i="13"/>
  <c r="I55" i="13"/>
  <c r="J120" i="11"/>
  <c r="AV120" i="11" s="1"/>
  <c r="AU120" i="11" s="1"/>
  <c r="G80" i="11"/>
  <c r="O80" i="11"/>
  <c r="H15" i="13"/>
  <c r="I20" i="13"/>
  <c r="J85" i="11"/>
  <c r="G94" i="11"/>
  <c r="R94" i="11" s="1"/>
  <c r="O94" i="11"/>
  <c r="H29" i="13"/>
  <c r="G104" i="11"/>
  <c r="O104" i="11"/>
  <c r="H39" i="13"/>
  <c r="I49" i="13"/>
  <c r="J114" i="11"/>
  <c r="G131" i="11"/>
  <c r="O131" i="11"/>
  <c r="H66" i="13"/>
  <c r="G127" i="11"/>
  <c r="L127" i="11" s="1"/>
  <c r="O127" i="11"/>
  <c r="H62" i="13"/>
  <c r="J92" i="11"/>
  <c r="I27" i="13"/>
  <c r="G103" i="11"/>
  <c r="O103" i="11"/>
  <c r="H38" i="13"/>
  <c r="G115" i="11"/>
  <c r="Q115" i="11" s="1"/>
  <c r="O115" i="11"/>
  <c r="H50" i="13"/>
  <c r="Z117" i="11"/>
  <c r="U126" i="11"/>
  <c r="Q120" i="11"/>
  <c r="G118" i="11"/>
  <c r="U118" i="11" s="1"/>
  <c r="O118" i="11"/>
  <c r="H53" i="13"/>
  <c r="I14" i="13"/>
  <c r="J79" i="11"/>
  <c r="AV79" i="11" s="1"/>
  <c r="I19" i="13"/>
  <c r="J84" i="11"/>
  <c r="H32" i="13"/>
  <c r="G97" i="11"/>
  <c r="Q97" i="11" s="1"/>
  <c r="O97" i="11"/>
  <c r="G105" i="11"/>
  <c r="O105" i="11"/>
  <c r="H40" i="13"/>
  <c r="I44" i="13"/>
  <c r="J109" i="11"/>
  <c r="AV109" i="11" s="1"/>
  <c r="AS109" i="11" s="1"/>
  <c r="G128" i="11"/>
  <c r="L128" i="11" s="1"/>
  <c r="O128" i="11"/>
  <c r="H63" i="13"/>
  <c r="I58" i="13"/>
  <c r="J123" i="11"/>
  <c r="G82" i="11"/>
  <c r="H17" i="13"/>
  <c r="O82" i="11"/>
  <c r="G87" i="11"/>
  <c r="O87" i="11"/>
  <c r="H22" i="13"/>
  <c r="G91" i="11"/>
  <c r="O91" i="11"/>
  <c r="H26" i="13"/>
  <c r="J132" i="11"/>
  <c r="I67" i="13"/>
  <c r="G102" i="11"/>
  <c r="O102" i="11"/>
  <c r="H37" i="13"/>
  <c r="I43" i="13"/>
  <c r="J108" i="11"/>
  <c r="I51" i="13"/>
  <c r="J116" i="11"/>
  <c r="J121" i="11"/>
  <c r="AV121" i="11" s="1"/>
  <c r="AU121" i="11" s="1"/>
  <c r="I56" i="13"/>
  <c r="I15" i="13"/>
  <c r="J80" i="11"/>
  <c r="AV80" i="11" s="1"/>
  <c r="AU80" i="11" s="1"/>
  <c r="G85" i="11"/>
  <c r="O85" i="11"/>
  <c r="H20" i="13"/>
  <c r="I39" i="13"/>
  <c r="J104" i="11"/>
  <c r="AV104" i="11" s="1"/>
  <c r="AU104" i="11" s="1"/>
  <c r="G114" i="11"/>
  <c r="H49" i="13"/>
  <c r="O114" i="11"/>
  <c r="AV114" i="11"/>
  <c r="G117" i="11"/>
  <c r="R117" i="11" s="1"/>
  <c r="H52" i="13"/>
  <c r="O117" i="11"/>
  <c r="I59" i="13"/>
  <c r="J124" i="11"/>
  <c r="G90" i="11"/>
  <c r="O90" i="11"/>
  <c r="H25" i="13"/>
  <c r="I46" i="13"/>
  <c r="J111" i="11"/>
  <c r="AV111" i="11" s="1"/>
  <c r="AT111" i="11" s="1"/>
  <c r="G130" i="11"/>
  <c r="L130" i="11" s="1"/>
  <c r="O130" i="11"/>
  <c r="H65" i="13"/>
  <c r="Y113" i="11"/>
  <c r="V117" i="11"/>
  <c r="T83" i="11"/>
  <c r="U114" i="11"/>
  <c r="I54" i="13"/>
  <c r="J119" i="11"/>
  <c r="O79" i="11"/>
  <c r="G79" i="11"/>
  <c r="H14" i="13"/>
  <c r="G84" i="11"/>
  <c r="O84" i="11"/>
  <c r="H19" i="13"/>
  <c r="J95" i="11"/>
  <c r="AV95" i="11" s="1"/>
  <c r="AU95" i="11" s="1"/>
  <c r="I30" i="13"/>
  <c r="J97" i="11"/>
  <c r="I32" i="13"/>
  <c r="I36" i="13"/>
  <c r="J101" i="11"/>
  <c r="I42" i="13"/>
  <c r="J107" i="11"/>
  <c r="I63" i="13"/>
  <c r="J128" i="11"/>
  <c r="H58" i="13"/>
  <c r="G123" i="11"/>
  <c r="O123" i="11"/>
  <c r="I17" i="13"/>
  <c r="J82" i="11"/>
  <c r="J89" i="11"/>
  <c r="AV89" i="11" s="1"/>
  <c r="AS89" i="11" s="1"/>
  <c r="I24" i="13"/>
  <c r="G93" i="11"/>
  <c r="O93" i="11"/>
  <c r="H28" i="13"/>
  <c r="G132" i="11"/>
  <c r="R132" i="11" s="1"/>
  <c r="O132" i="11"/>
  <c r="H67" i="13"/>
  <c r="G98" i="11"/>
  <c r="O98" i="11"/>
  <c r="H33" i="13"/>
  <c r="I41" i="13"/>
  <c r="J106" i="11"/>
  <c r="G112" i="11"/>
  <c r="O112" i="11"/>
  <c r="AV112" i="11"/>
  <c r="AU112" i="11" s="1"/>
  <c r="H47" i="13"/>
  <c r="H64" i="13"/>
  <c r="G129" i="11"/>
  <c r="O129" i="11"/>
  <c r="G121" i="11"/>
  <c r="O121" i="11"/>
  <c r="H56" i="13"/>
  <c r="I18" i="13"/>
  <c r="J83" i="11"/>
  <c r="I35" i="13"/>
  <c r="J100" i="11"/>
  <c r="I45" i="13"/>
  <c r="J110" i="11"/>
  <c r="I52" i="13"/>
  <c r="J117" i="11"/>
  <c r="G125" i="11"/>
  <c r="L125" i="11" s="1"/>
  <c r="O125" i="11"/>
  <c r="H60" i="13"/>
  <c r="G124" i="11"/>
  <c r="O124" i="11"/>
  <c r="H59" i="13"/>
  <c r="G88" i="11"/>
  <c r="O88" i="11"/>
  <c r="H23" i="13"/>
  <c r="J90" i="11"/>
  <c r="AV90" i="11" s="1"/>
  <c r="AU90" i="11" s="1"/>
  <c r="I25" i="13"/>
  <c r="H46" i="13"/>
  <c r="G111" i="11"/>
  <c r="O111" i="11"/>
  <c r="I65" i="13"/>
  <c r="J130" i="11"/>
  <c r="G11" i="5"/>
  <c r="N21" i="11"/>
  <c r="I21" i="11"/>
  <c r="W21" i="11" s="1"/>
  <c r="N24" i="11"/>
  <c r="I24" i="11"/>
  <c r="Z24" i="11" s="1"/>
  <c r="N36" i="11"/>
  <c r="I36" i="11"/>
  <c r="W36" i="11" s="1"/>
  <c r="N65" i="11"/>
  <c r="I65" i="11"/>
  <c r="Y65" i="11" s="1"/>
  <c r="N59" i="11"/>
  <c r="I59" i="11"/>
  <c r="Y59" i="11" s="1"/>
  <c r="N64" i="11"/>
  <c r="I64" i="11"/>
  <c r="Y64" i="11" s="1"/>
  <c r="N41" i="11"/>
  <c r="I41" i="11"/>
  <c r="Z41" i="11" s="1"/>
  <c r="N48" i="11"/>
  <c r="I48" i="11"/>
  <c r="X48" i="11" s="1"/>
  <c r="N31" i="11"/>
  <c r="I31" i="11"/>
  <c r="W31" i="11" s="1"/>
  <c r="N28" i="11"/>
  <c r="I28" i="11"/>
  <c r="N20" i="11"/>
  <c r="I20" i="11"/>
  <c r="Y20" i="11" s="1"/>
  <c r="N57" i="11"/>
  <c r="I57" i="11"/>
  <c r="Y57" i="11" s="1"/>
  <c r="N35" i="11"/>
  <c r="I35" i="11"/>
  <c r="Y35" i="11" s="1"/>
  <c r="N54" i="11"/>
  <c r="I54" i="11"/>
  <c r="W54" i="11" s="1"/>
  <c r="G17" i="11"/>
  <c r="O17" i="11"/>
  <c r="G16" i="5"/>
  <c r="H64" i="5"/>
  <c r="J65" i="11"/>
  <c r="AV65" i="11" s="1"/>
  <c r="H62" i="5"/>
  <c r="J63" i="11"/>
  <c r="O31" i="11"/>
  <c r="G30" i="5"/>
  <c r="G31" i="11"/>
  <c r="H38" i="5"/>
  <c r="J39" i="11"/>
  <c r="O64" i="11"/>
  <c r="G64" i="11"/>
  <c r="G63" i="5"/>
  <c r="H61" i="5"/>
  <c r="J62" i="11"/>
  <c r="H46" i="5"/>
  <c r="J47" i="11"/>
  <c r="G45" i="11"/>
  <c r="G44" i="5"/>
  <c r="O45" i="11"/>
  <c r="G60" i="11"/>
  <c r="G59" i="5"/>
  <c r="O60" i="11"/>
  <c r="G58" i="11"/>
  <c r="O58" i="11"/>
  <c r="G57" i="5"/>
  <c r="H55" i="5"/>
  <c r="J56" i="11"/>
  <c r="AV56" i="11" s="1"/>
  <c r="O54" i="11"/>
  <c r="G54" i="11"/>
  <c r="G53" i="5"/>
  <c r="H20" i="5"/>
  <c r="J21" i="11"/>
  <c r="G25" i="11"/>
  <c r="O25" i="11"/>
  <c r="G24" i="5"/>
  <c r="H34" i="5"/>
  <c r="J35" i="11"/>
  <c r="AV35" i="11" s="1"/>
  <c r="G49" i="11"/>
  <c r="O49" i="11"/>
  <c r="G48" i="5"/>
  <c r="H45" i="5"/>
  <c r="J46" i="11"/>
  <c r="H42" i="5"/>
  <c r="J43" i="11"/>
  <c r="H17" i="5"/>
  <c r="J18" i="11"/>
  <c r="N17" i="11"/>
  <c r="I17" i="11"/>
  <c r="W17" i="11" s="1"/>
  <c r="N29" i="11"/>
  <c r="I29" i="11"/>
  <c r="Y29" i="11" s="1"/>
  <c r="N44" i="11"/>
  <c r="I44" i="11"/>
  <c r="Y44" i="11" s="1"/>
  <c r="N55" i="11"/>
  <c r="I55" i="11"/>
  <c r="Z55" i="11" s="1"/>
  <c r="N60" i="11"/>
  <c r="I60" i="11"/>
  <c r="W60" i="11" s="1"/>
  <c r="N50" i="11"/>
  <c r="I50" i="11"/>
  <c r="Z50" i="11" s="1"/>
  <c r="N40" i="11"/>
  <c r="I40" i="11"/>
  <c r="Y40" i="11" s="1"/>
  <c r="N52" i="11"/>
  <c r="I52" i="11"/>
  <c r="Y52" i="11" s="1"/>
  <c r="N19" i="11"/>
  <c r="I19" i="11"/>
  <c r="Z19" i="11" s="1"/>
  <c r="N51" i="11"/>
  <c r="I51" i="11"/>
  <c r="Z51" i="11" s="1"/>
  <c r="N16" i="11"/>
  <c r="I16" i="11"/>
  <c r="V16" i="11" s="1"/>
  <c r="N23" i="11"/>
  <c r="I23" i="11"/>
  <c r="X23" i="11" s="1"/>
  <c r="G24" i="11"/>
  <c r="R24" i="11" s="1"/>
  <c r="G23" i="5"/>
  <c r="O24" i="11"/>
  <c r="O67" i="11"/>
  <c r="G66" i="5"/>
  <c r="G67" i="11"/>
  <c r="G65" i="11"/>
  <c r="L65" i="11" s="1"/>
  <c r="O65" i="11"/>
  <c r="G64" i="5"/>
  <c r="G26" i="11"/>
  <c r="O26" i="11"/>
  <c r="G25" i="5"/>
  <c r="H30" i="5"/>
  <c r="J31" i="11"/>
  <c r="G66" i="11"/>
  <c r="G65" i="5"/>
  <c r="O66" i="11"/>
  <c r="H63" i="5"/>
  <c r="J64" i="11"/>
  <c r="N22" i="11"/>
  <c r="I22" i="11"/>
  <c r="V22" i="11" s="1"/>
  <c r="N53" i="11"/>
  <c r="I53" i="11"/>
  <c r="Y53" i="11" s="1"/>
  <c r="N26" i="11"/>
  <c r="I26" i="11"/>
  <c r="N67" i="11"/>
  <c r="I67" i="11"/>
  <c r="W67" i="11" s="1"/>
  <c r="N47" i="11"/>
  <c r="I47" i="11"/>
  <c r="W47" i="11" s="1"/>
  <c r="N56" i="11"/>
  <c r="I56" i="11"/>
  <c r="Y56" i="11" s="1"/>
  <c r="N37" i="11"/>
  <c r="I37" i="11"/>
  <c r="V37" i="11" s="1"/>
  <c r="N32" i="11"/>
  <c r="I32" i="11"/>
  <c r="W32" i="11" s="1"/>
  <c r="N34" i="11"/>
  <c r="I34" i="11"/>
  <c r="X34" i="11" s="1"/>
  <c r="N27" i="11"/>
  <c r="I27" i="11"/>
  <c r="Y27" i="11" s="1"/>
  <c r="N25" i="11"/>
  <c r="I25" i="11"/>
  <c r="N33" i="11"/>
  <c r="I33" i="11"/>
  <c r="W33" i="11" s="1"/>
  <c r="N49" i="11"/>
  <c r="I49" i="11"/>
  <c r="N66" i="11"/>
  <c r="I66" i="11"/>
  <c r="V66" i="11" s="1"/>
  <c r="G15" i="11"/>
  <c r="O15" i="11"/>
  <c r="G14" i="5"/>
  <c r="H19" i="5"/>
  <c r="J20" i="11"/>
  <c r="AV20" i="11" s="1"/>
  <c r="H23" i="5"/>
  <c r="J24" i="11"/>
  <c r="AV24" i="11" s="1"/>
  <c r="H41" i="5"/>
  <c r="J42" i="11"/>
  <c r="AV42" i="11" s="1"/>
  <c r="H66" i="5"/>
  <c r="J67" i="11"/>
  <c r="AV67" i="11" s="1"/>
  <c r="H21" i="5"/>
  <c r="J22" i="11"/>
  <c r="H25" i="5"/>
  <c r="J26" i="11"/>
  <c r="AV26" i="11" s="1"/>
  <c r="G48" i="11"/>
  <c r="G47" i="5"/>
  <c r="O48" i="11"/>
  <c r="G14" i="11"/>
  <c r="G13" i="5"/>
  <c r="O14" i="11"/>
  <c r="H67" i="5"/>
  <c r="J68" i="11"/>
  <c r="AV68" i="11" s="1"/>
  <c r="H65" i="5"/>
  <c r="J66" i="11"/>
  <c r="G51" i="11"/>
  <c r="O51" i="11"/>
  <c r="G50" i="5"/>
  <c r="G61" i="11"/>
  <c r="G60" i="5"/>
  <c r="O61" i="11"/>
  <c r="G59" i="11"/>
  <c r="O59" i="11"/>
  <c r="G58" i="5"/>
  <c r="H56" i="5"/>
  <c r="J57" i="11"/>
  <c r="G55" i="11"/>
  <c r="O55" i="11"/>
  <c r="G54" i="5"/>
  <c r="G40" i="11"/>
  <c r="G39" i="5"/>
  <c r="O40" i="11"/>
  <c r="G38" i="11"/>
  <c r="O38" i="11"/>
  <c r="G37" i="5"/>
  <c r="H35" i="5"/>
  <c r="J36" i="11"/>
  <c r="AV36" i="11" s="1"/>
  <c r="G34" i="11"/>
  <c r="O34" i="11"/>
  <c r="G33" i="5"/>
  <c r="H31" i="5"/>
  <c r="J32" i="11"/>
  <c r="H29" i="5"/>
  <c r="J30" i="11"/>
  <c r="H27" i="5"/>
  <c r="J28" i="11"/>
  <c r="G53" i="11"/>
  <c r="G52" i="5"/>
  <c r="O53" i="11"/>
  <c r="G49" i="5"/>
  <c r="G50" i="11"/>
  <c r="O50" i="11"/>
  <c r="H40" i="5"/>
  <c r="J41" i="11"/>
  <c r="G16" i="11"/>
  <c r="G15" i="5"/>
  <c r="O16" i="11"/>
  <c r="H43" i="5"/>
  <c r="J44" i="11"/>
  <c r="G23" i="11"/>
  <c r="O23" i="11"/>
  <c r="G22" i="5"/>
  <c r="H32" i="5"/>
  <c r="J33" i="11"/>
  <c r="G19" i="11"/>
  <c r="T19" i="11" s="1"/>
  <c r="G18" i="5"/>
  <c r="O19" i="11"/>
  <c r="G27" i="11"/>
  <c r="O27" i="11"/>
  <c r="G26" i="5"/>
  <c r="G29" i="11"/>
  <c r="T29" i="11" s="1"/>
  <c r="G28" i="5"/>
  <c r="O29" i="11"/>
  <c r="H36" i="5"/>
  <c r="J37" i="11"/>
  <c r="AV37" i="11" s="1"/>
  <c r="H51" i="5"/>
  <c r="J52" i="11"/>
  <c r="AV52" i="11" s="1"/>
  <c r="N18" i="11"/>
  <c r="I18" i="11"/>
  <c r="V18" i="11" s="1"/>
  <c r="N38" i="11"/>
  <c r="I38" i="11"/>
  <c r="X38" i="11" s="1"/>
  <c r="N45" i="11"/>
  <c r="I45" i="11"/>
  <c r="Y45" i="11" s="1"/>
  <c r="N42" i="11"/>
  <c r="I42" i="11"/>
  <c r="Z42" i="11" s="1"/>
  <c r="N63" i="11"/>
  <c r="I63" i="11"/>
  <c r="Z63" i="11" s="1"/>
  <c r="N68" i="11"/>
  <c r="I68" i="11"/>
  <c r="Z68" i="11" s="1"/>
  <c r="N46" i="11"/>
  <c r="I46" i="11"/>
  <c r="W46" i="11" s="1"/>
  <c r="N39" i="11"/>
  <c r="I39" i="11"/>
  <c r="Z39" i="11" s="1"/>
  <c r="N61" i="11"/>
  <c r="I61" i="11"/>
  <c r="Y61" i="11" s="1"/>
  <c r="N43" i="11"/>
  <c r="I43" i="11"/>
  <c r="Z43" i="11" s="1"/>
  <c r="N58" i="11"/>
  <c r="I58" i="11"/>
  <c r="X58" i="11" s="1"/>
  <c r="N30" i="11"/>
  <c r="I30" i="11"/>
  <c r="N62" i="11"/>
  <c r="I62" i="11"/>
  <c r="X62" i="11" s="1"/>
  <c r="H14" i="5"/>
  <c r="J15" i="11"/>
  <c r="AV15" i="11" s="1"/>
  <c r="AU15" i="11" s="1"/>
  <c r="G20" i="11"/>
  <c r="O20" i="11"/>
  <c r="G19" i="5"/>
  <c r="H16" i="5"/>
  <c r="J17" i="11"/>
  <c r="AV17" i="11" s="1"/>
  <c r="G42" i="11"/>
  <c r="O42" i="11"/>
  <c r="G41" i="5"/>
  <c r="G62" i="5"/>
  <c r="G63" i="11"/>
  <c r="O63" i="11"/>
  <c r="AV63" i="11"/>
  <c r="G22" i="11"/>
  <c r="S22" i="11" s="1"/>
  <c r="O22" i="11"/>
  <c r="G21" i="5"/>
  <c r="AV22" i="11"/>
  <c r="G39" i="11"/>
  <c r="O39" i="11"/>
  <c r="G38" i="5"/>
  <c r="AV39" i="11"/>
  <c r="H47" i="5"/>
  <c r="J48" i="11"/>
  <c r="H13" i="5"/>
  <c r="J14" i="11"/>
  <c r="AV14" i="11" s="1"/>
  <c r="AS14" i="11" s="1"/>
  <c r="G68" i="11"/>
  <c r="G67" i="5"/>
  <c r="O68" i="11"/>
  <c r="G62" i="11"/>
  <c r="O62" i="11"/>
  <c r="G61" i="5"/>
  <c r="AV62" i="11"/>
  <c r="G47" i="11"/>
  <c r="S47" i="11" s="1"/>
  <c r="O47" i="11"/>
  <c r="G46" i="5"/>
  <c r="AV47" i="11"/>
  <c r="H44" i="5"/>
  <c r="J45" i="11"/>
  <c r="AV45" i="11" s="1"/>
  <c r="H59" i="5"/>
  <c r="J60" i="11"/>
  <c r="AV60" i="11" s="1"/>
  <c r="H57" i="5"/>
  <c r="J58" i="11"/>
  <c r="AV58" i="11" s="1"/>
  <c r="G56" i="11"/>
  <c r="G55" i="5"/>
  <c r="O56" i="11"/>
  <c r="H53" i="5"/>
  <c r="J54" i="11"/>
  <c r="AV54" i="11" s="1"/>
  <c r="O21" i="11"/>
  <c r="G21" i="11"/>
  <c r="G20" i="5"/>
  <c r="AV21" i="11"/>
  <c r="H24" i="5"/>
  <c r="J25" i="11"/>
  <c r="AV25" i="11" s="1"/>
  <c r="G34" i="5"/>
  <c r="G35" i="11"/>
  <c r="S35" i="11" s="1"/>
  <c r="O35" i="11"/>
  <c r="H48" i="5"/>
  <c r="J49" i="11"/>
  <c r="AV49" i="11" s="1"/>
  <c r="G46" i="11"/>
  <c r="G45" i="5"/>
  <c r="O46" i="11"/>
  <c r="AV46" i="11"/>
  <c r="G43" i="11"/>
  <c r="O43" i="11"/>
  <c r="G42" i="5"/>
  <c r="AV43" i="11"/>
  <c r="O18" i="11"/>
  <c r="G17" i="5"/>
  <c r="G18" i="11"/>
  <c r="AV18" i="11"/>
  <c r="H50" i="5"/>
  <c r="J51" i="11"/>
  <c r="AV51" i="11" s="1"/>
  <c r="H60" i="5"/>
  <c r="J61" i="11"/>
  <c r="AV61" i="11" s="1"/>
  <c r="H58" i="5"/>
  <c r="J59" i="11"/>
  <c r="AV59" i="11" s="1"/>
  <c r="O57" i="11"/>
  <c r="G57" i="11"/>
  <c r="S57" i="11" s="1"/>
  <c r="G56" i="5"/>
  <c r="AV57" i="11"/>
  <c r="H54" i="5"/>
  <c r="J55" i="11"/>
  <c r="AV55" i="11" s="1"/>
  <c r="H39" i="5"/>
  <c r="J40" i="11"/>
  <c r="H37" i="5"/>
  <c r="J38" i="11"/>
  <c r="AV38" i="11" s="1"/>
  <c r="G36" i="11"/>
  <c r="S36" i="11" s="1"/>
  <c r="O36" i="11"/>
  <c r="G35" i="5"/>
  <c r="H33" i="5"/>
  <c r="J34" i="11"/>
  <c r="AV34" i="11" s="1"/>
  <c r="G32" i="11"/>
  <c r="R32" i="11" s="1"/>
  <c r="G31" i="5"/>
  <c r="O32" i="11"/>
  <c r="AV32" i="11"/>
  <c r="G30" i="11"/>
  <c r="G29" i="5"/>
  <c r="O30" i="11"/>
  <c r="AV30" i="11"/>
  <c r="O28" i="11"/>
  <c r="G28" i="11"/>
  <c r="S28" i="11" s="1"/>
  <c r="G27" i="5"/>
  <c r="AV28" i="11"/>
  <c r="H52" i="5"/>
  <c r="J53" i="11"/>
  <c r="AV53" i="11" s="1"/>
  <c r="H49" i="5"/>
  <c r="J50" i="11"/>
  <c r="G41" i="11"/>
  <c r="O41" i="11"/>
  <c r="G40" i="5"/>
  <c r="AV41" i="11"/>
  <c r="H15" i="5"/>
  <c r="J16" i="11"/>
  <c r="AV16" i="11" s="1"/>
  <c r="O44" i="11"/>
  <c r="G44" i="11"/>
  <c r="R44" i="11" s="1"/>
  <c r="G43" i="5"/>
  <c r="AV44" i="11"/>
  <c r="H22" i="5"/>
  <c r="J23" i="11"/>
  <c r="G33" i="11"/>
  <c r="U33" i="11" s="1"/>
  <c r="G32" i="5"/>
  <c r="O33" i="11"/>
  <c r="AV33" i="11"/>
  <c r="H18" i="5"/>
  <c r="J19" i="11"/>
  <c r="AV19" i="11" s="1"/>
  <c r="H26" i="5"/>
  <c r="J27" i="11"/>
  <c r="AV27" i="11" s="1"/>
  <c r="H28" i="5"/>
  <c r="J29" i="11"/>
  <c r="AV29" i="11" s="1"/>
  <c r="O37" i="11"/>
  <c r="G37" i="11"/>
  <c r="G36" i="5"/>
  <c r="G52" i="11"/>
  <c r="S52" i="11" s="1"/>
  <c r="O52" i="11"/>
  <c r="G51" i="5"/>
  <c r="G10" i="5"/>
  <c r="O11" i="11"/>
  <c r="H9" i="13"/>
  <c r="G74" i="11"/>
  <c r="O74" i="11"/>
  <c r="AV74" i="11"/>
  <c r="AU74" i="11" s="1"/>
  <c r="I9" i="13"/>
  <c r="H9" i="5"/>
  <c r="J10" i="11"/>
  <c r="J78" i="11"/>
  <c r="AV78" i="11" s="1"/>
  <c r="AU78" i="11" s="1"/>
  <c r="I10" i="13"/>
  <c r="J75" i="11"/>
  <c r="AV75" i="11" s="1"/>
  <c r="AS75" i="11" s="1"/>
  <c r="H12" i="13"/>
  <c r="O76" i="11"/>
  <c r="H11" i="13"/>
  <c r="N10" i="11"/>
  <c r="N13" i="11"/>
  <c r="H11" i="5"/>
  <c r="J12" i="11"/>
  <c r="AV12" i="11" s="1"/>
  <c r="AT12" i="11" s="1"/>
  <c r="N11" i="11"/>
  <c r="I92" i="11"/>
  <c r="Z92" i="11" s="1"/>
  <c r="V130" i="11"/>
  <c r="T119" i="11"/>
  <c r="I89" i="11"/>
  <c r="X89" i="11" s="1"/>
  <c r="AT103" i="11"/>
  <c r="R86" i="11"/>
  <c r="I121" i="11"/>
  <c r="R121" i="11" s="1"/>
  <c r="Z126" i="11"/>
  <c r="I109" i="11"/>
  <c r="S109" i="11" s="1"/>
  <c r="V93" i="11"/>
  <c r="Q116" i="11"/>
  <c r="L83" i="11"/>
  <c r="AF83" i="11" s="1"/>
  <c r="AO83" i="11" s="1"/>
  <c r="Q18" i="13" s="1"/>
  <c r="Z83" i="11"/>
  <c r="U132" i="11"/>
  <c r="V119" i="11"/>
  <c r="Y93" i="11"/>
  <c r="I122" i="11"/>
  <c r="Z93" i="11"/>
  <c r="Q126" i="11"/>
  <c r="N126" i="11"/>
  <c r="AS129" i="11"/>
  <c r="AU129" i="11"/>
  <c r="AU109" i="11"/>
  <c r="AU91" i="11"/>
  <c r="AT95" i="11"/>
  <c r="AS93" i="11"/>
  <c r="AU103" i="11"/>
  <c r="AT109" i="11"/>
  <c r="AS111" i="11"/>
  <c r="AT120" i="11"/>
  <c r="J32" i="13"/>
  <c r="N97" i="11"/>
  <c r="I123" i="11"/>
  <c r="L123" i="11" s="1"/>
  <c r="N123" i="11"/>
  <c r="AU89" i="11"/>
  <c r="AS95" i="11"/>
  <c r="AS120" i="11"/>
  <c r="AT121" i="11"/>
  <c r="R96" i="11"/>
  <c r="W132" i="11"/>
  <c r="I106" i="11"/>
  <c r="V106" i="11" s="1"/>
  <c r="I101" i="11"/>
  <c r="X101" i="11" s="1"/>
  <c r="J43" i="13"/>
  <c r="N108" i="11"/>
  <c r="AT77" i="11"/>
  <c r="AS90" i="11"/>
  <c r="AS121" i="11"/>
  <c r="U115" i="11"/>
  <c r="Y115" i="11"/>
  <c r="L126" i="11"/>
  <c r="T116" i="11"/>
  <c r="I87" i="11"/>
  <c r="Q87" i="11" s="1"/>
  <c r="L93" i="11"/>
  <c r="AI93" i="11" s="1"/>
  <c r="AR93" i="11" s="1"/>
  <c r="T28" i="13" s="1"/>
  <c r="I85" i="11"/>
  <c r="T85" i="11" s="1"/>
  <c r="T97" i="11"/>
  <c r="T81" i="11"/>
  <c r="N81" i="11"/>
  <c r="I80" i="11"/>
  <c r="L80" i="11" s="1"/>
  <c r="AI80" i="11" s="1"/>
  <c r="AR80" i="11" s="1"/>
  <c r="T15" i="13" s="1"/>
  <c r="N80" i="11"/>
  <c r="N84" i="11"/>
  <c r="I84" i="11"/>
  <c r="J52" i="13"/>
  <c r="N117" i="11"/>
  <c r="AS77" i="11"/>
  <c r="AS91" i="11"/>
  <c r="AU93" i="11"/>
  <c r="N12" i="11"/>
  <c r="N78" i="11"/>
  <c r="N75" i="11"/>
  <c r="N77" i="11"/>
  <c r="N74" i="11"/>
  <c r="N79" i="11"/>
  <c r="AS15" i="11"/>
  <c r="AT15" i="11"/>
  <c r="I15" i="11"/>
  <c r="Q15" i="11" s="1"/>
  <c r="AS76" i="11"/>
  <c r="AU79" i="11"/>
  <c r="AU76" i="11"/>
  <c r="AT14" i="11"/>
  <c r="I13" i="5"/>
  <c r="I14" i="11"/>
  <c r="U14" i="11" s="1"/>
  <c r="J14" i="13"/>
  <c r="J12" i="13"/>
  <c r="J13" i="13"/>
  <c r="X94" i="11"/>
  <c r="V126" i="11"/>
  <c r="L116" i="11"/>
  <c r="AH116" i="11" s="1"/>
  <c r="AQ116" i="11" s="1"/>
  <c r="S51" i="13" s="1"/>
  <c r="Q132" i="11"/>
  <c r="Q127" i="11"/>
  <c r="X118" i="11"/>
  <c r="R118" i="11"/>
  <c r="Z81" i="11"/>
  <c r="W126" i="11"/>
  <c r="Y94" i="11"/>
  <c r="L96" i="11"/>
  <c r="AI96" i="11" s="1"/>
  <c r="AR96" i="11" s="1"/>
  <c r="T31" i="13" s="1"/>
  <c r="W94" i="11"/>
  <c r="Z132" i="11"/>
  <c r="J61" i="13"/>
  <c r="L81" i="11"/>
  <c r="AF81" i="11" s="1"/>
  <c r="AO81" i="11" s="1"/>
  <c r="Q16" i="13" s="1"/>
  <c r="U109" i="11"/>
  <c r="I102" i="11"/>
  <c r="S102" i="11" s="1"/>
  <c r="I108" i="11"/>
  <c r="Y108" i="11" s="1"/>
  <c r="U112" i="11"/>
  <c r="J47" i="13"/>
  <c r="S116" i="11"/>
  <c r="Y116" i="11"/>
  <c r="X83" i="11"/>
  <c r="R81" i="11"/>
  <c r="R93" i="11"/>
  <c r="W119" i="11"/>
  <c r="Y119" i="11"/>
  <c r="L119" i="11"/>
  <c r="AG119" i="11" s="1"/>
  <c r="AP119" i="11" s="1"/>
  <c r="R54" i="13" s="1"/>
  <c r="V127" i="11"/>
  <c r="S118" i="11"/>
  <c r="I99" i="11"/>
  <c r="W99" i="11" s="1"/>
  <c r="R122" i="11"/>
  <c r="I91" i="11"/>
  <c r="V91" i="11" s="1"/>
  <c r="Q89" i="11"/>
  <c r="T93" i="11"/>
  <c r="W97" i="11"/>
  <c r="V132" i="11"/>
  <c r="L91" i="11"/>
  <c r="AI91" i="11" s="1"/>
  <c r="AR91" i="11" s="1"/>
  <c r="T26" i="13" s="1"/>
  <c r="W96" i="11"/>
  <c r="S81" i="11"/>
  <c r="W118" i="11"/>
  <c r="Y127" i="11"/>
  <c r="U81" i="11"/>
  <c r="L118" i="11"/>
  <c r="AG118" i="11" s="1"/>
  <c r="AP118" i="11" s="1"/>
  <c r="R53" i="13" s="1"/>
  <c r="S114" i="11"/>
  <c r="W86" i="11"/>
  <c r="W117" i="11"/>
  <c r="V112" i="11"/>
  <c r="X126" i="11"/>
  <c r="V83" i="11"/>
  <c r="S93" i="11"/>
  <c r="J16" i="13"/>
  <c r="X116" i="11"/>
  <c r="Z116" i="11"/>
  <c r="U116" i="11"/>
  <c r="Y132" i="11"/>
  <c r="L132" i="11"/>
  <c r="AH132" i="11" s="1"/>
  <c r="AQ132" i="11" s="1"/>
  <c r="S67" i="13" s="1"/>
  <c r="J28" i="13"/>
  <c r="R119" i="11"/>
  <c r="W93" i="11"/>
  <c r="S127" i="11"/>
  <c r="U127" i="11"/>
  <c r="V118" i="11"/>
  <c r="Y118" i="11"/>
  <c r="Y97" i="11"/>
  <c r="Y99" i="11"/>
  <c r="L110" i="11"/>
  <c r="AI110" i="11" s="1"/>
  <c r="AR110" i="11" s="1"/>
  <c r="T45" i="13" s="1"/>
  <c r="W114" i="11"/>
  <c r="T122" i="11"/>
  <c r="V122" i="11"/>
  <c r="Q122" i="11"/>
  <c r="I90" i="11"/>
  <c r="U90" i="11" s="1"/>
  <c r="I82" i="11"/>
  <c r="Z82" i="11" s="1"/>
  <c r="J17" i="13"/>
  <c r="V92" i="11"/>
  <c r="U92" i="11"/>
  <c r="T92" i="11"/>
  <c r="S125" i="11"/>
  <c r="X125" i="11"/>
  <c r="J33" i="13"/>
  <c r="I98" i="11"/>
  <c r="R98" i="11" s="1"/>
  <c r="T121" i="11"/>
  <c r="AG126" i="11"/>
  <c r="AP126" i="11" s="1"/>
  <c r="R61" i="13" s="1"/>
  <c r="AH126" i="11"/>
  <c r="AQ126" i="11" s="1"/>
  <c r="S61" i="13" s="1"/>
  <c r="AI126" i="11"/>
  <c r="AR126" i="11" s="1"/>
  <c r="T61" i="13" s="1"/>
  <c r="AF126" i="11"/>
  <c r="AO126" i="11" s="1"/>
  <c r="Q61" i="13" s="1"/>
  <c r="AI81" i="11"/>
  <c r="AR81" i="11" s="1"/>
  <c r="T16" i="13" s="1"/>
  <c r="AG116" i="11"/>
  <c r="AP116" i="11" s="1"/>
  <c r="R51" i="13" s="1"/>
  <c r="AF116" i="11"/>
  <c r="AO116" i="11" s="1"/>
  <c r="Q51" i="13" s="1"/>
  <c r="AG93" i="11"/>
  <c r="AP93" i="11" s="1"/>
  <c r="R28" i="13" s="1"/>
  <c r="S110" i="11"/>
  <c r="Q130" i="11"/>
  <c r="X130" i="11"/>
  <c r="Y128" i="11"/>
  <c r="X120" i="11"/>
  <c r="Y86" i="11"/>
  <c r="J42" i="13"/>
  <c r="I107" i="11"/>
  <c r="T107" i="11" s="1"/>
  <c r="X86" i="11"/>
  <c r="Z121" i="11"/>
  <c r="V121" i="11"/>
  <c r="J35" i="13"/>
  <c r="I100" i="11"/>
  <c r="T100" i="11" s="1"/>
  <c r="T108" i="11"/>
  <c r="W95" i="11"/>
  <c r="V128" i="11"/>
  <c r="Y124" i="11"/>
  <c r="U124" i="11"/>
  <c r="Q99" i="11"/>
  <c r="R99" i="11"/>
  <c r="T110" i="11"/>
  <c r="Y114" i="11"/>
  <c r="W130" i="11"/>
  <c r="W128" i="11"/>
  <c r="Q128" i="11"/>
  <c r="T120" i="11"/>
  <c r="U120" i="11"/>
  <c r="Z101" i="11"/>
  <c r="X117" i="11"/>
  <c r="S117" i="11"/>
  <c r="J46" i="13"/>
  <c r="I111" i="11"/>
  <c r="S111" i="11" s="1"/>
  <c r="R125" i="11"/>
  <c r="V96" i="11"/>
  <c r="U96" i="11"/>
  <c r="Z96" i="11"/>
  <c r="S96" i="11"/>
  <c r="T96" i="11"/>
  <c r="Q96" i="11"/>
  <c r="L92" i="11"/>
  <c r="X92" i="11"/>
  <c r="X96" i="11"/>
  <c r="J66" i="13"/>
  <c r="I131" i="11"/>
  <c r="L131" i="11" s="1"/>
  <c r="Y117" i="11"/>
  <c r="U117" i="11"/>
  <c r="AE117" i="11" s="1"/>
  <c r="AN117" i="11" s="1"/>
  <c r="P52" i="13" s="1"/>
  <c r="Y110" i="11"/>
  <c r="Z130" i="11"/>
  <c r="S126" i="11"/>
  <c r="R126" i="11"/>
  <c r="W120" i="11"/>
  <c r="W112" i="11"/>
  <c r="S112" i="11"/>
  <c r="V116" i="11"/>
  <c r="R116" i="11"/>
  <c r="Z109" i="11"/>
  <c r="Y109" i="11"/>
  <c r="Y83" i="11"/>
  <c r="U83" i="11"/>
  <c r="Q83" i="11"/>
  <c r="Z95" i="11"/>
  <c r="S132" i="11"/>
  <c r="X132" i="11"/>
  <c r="T132" i="11"/>
  <c r="L97" i="11"/>
  <c r="R87" i="11"/>
  <c r="R95" i="11"/>
  <c r="S97" i="11"/>
  <c r="Z110" i="11"/>
  <c r="T124" i="11"/>
  <c r="Q124" i="11"/>
  <c r="L124" i="11"/>
  <c r="W110" i="11"/>
  <c r="Z127" i="11"/>
  <c r="X127" i="11"/>
  <c r="X112" i="11"/>
  <c r="Q118" i="11"/>
  <c r="V97" i="11"/>
  <c r="T95" i="11"/>
  <c r="U110" i="11"/>
  <c r="Q110" i="11"/>
  <c r="Q114" i="11"/>
  <c r="X114" i="11"/>
  <c r="S122" i="11"/>
  <c r="Y122" i="11"/>
  <c r="X81" i="11"/>
  <c r="Q81" i="11"/>
  <c r="Z89" i="11"/>
  <c r="U93" i="11"/>
  <c r="Q93" i="11"/>
  <c r="AA93" i="11" s="1"/>
  <c r="AJ93" i="11" s="1"/>
  <c r="L28" i="13" s="1"/>
  <c r="U97" i="11"/>
  <c r="Z97" i="11"/>
  <c r="S130" i="11"/>
  <c r="R130" i="11"/>
  <c r="U130" i="11"/>
  <c r="S128" i="11"/>
  <c r="X128" i="11"/>
  <c r="S120" i="11"/>
  <c r="L120" i="11"/>
  <c r="Y120" i="11"/>
  <c r="Y101" i="11"/>
  <c r="R83" i="11"/>
  <c r="Z108" i="11"/>
  <c r="J40" i="13"/>
  <c r="I105" i="11"/>
  <c r="S105" i="11" s="1"/>
  <c r="AF96" i="11"/>
  <c r="AO96" i="11" s="1"/>
  <c r="Q31" i="13" s="1"/>
  <c r="AH96" i="11"/>
  <c r="AQ96" i="11" s="1"/>
  <c r="S31" i="13" s="1"/>
  <c r="AG96" i="11"/>
  <c r="AP96" i="11" s="1"/>
  <c r="R31" i="13" s="1"/>
  <c r="W125" i="11"/>
  <c r="X121" i="11"/>
  <c r="S121" i="11"/>
  <c r="Q121" i="11"/>
  <c r="L121" i="11"/>
  <c r="AG83" i="11"/>
  <c r="AP83" i="11" s="1"/>
  <c r="R18" i="13" s="1"/>
  <c r="AI83" i="11"/>
  <c r="AR83" i="11" s="1"/>
  <c r="T18" i="13" s="1"/>
  <c r="AH119" i="11"/>
  <c r="AQ119" i="11" s="1"/>
  <c r="S54" i="13" s="1"/>
  <c r="AF119" i="11"/>
  <c r="AO119" i="11" s="1"/>
  <c r="Q54" i="13" s="1"/>
  <c r="J39" i="13"/>
  <c r="I104" i="11"/>
  <c r="R104" i="11" s="1"/>
  <c r="V120" i="11"/>
  <c r="R120" i="11"/>
  <c r="W101" i="11"/>
  <c r="T125" i="11"/>
  <c r="V86" i="11"/>
  <c r="Z86" i="11"/>
  <c r="R92" i="11"/>
  <c r="V125" i="11"/>
  <c r="Z125" i="11"/>
  <c r="W121" i="11"/>
  <c r="U95" i="11"/>
  <c r="AE95" i="11" s="1"/>
  <c r="AN95" i="11" s="1"/>
  <c r="P30" i="13" s="1"/>
  <c r="AI132" i="11"/>
  <c r="AR132" i="11" s="1"/>
  <c r="T67" i="13" s="1"/>
  <c r="L95" i="11"/>
  <c r="V95" i="11"/>
  <c r="X99" i="11"/>
  <c r="R110" i="11"/>
  <c r="T130" i="11"/>
  <c r="V94" i="11"/>
  <c r="T94" i="11"/>
  <c r="U94" i="11"/>
  <c r="Z94" i="11"/>
  <c r="Q94" i="11"/>
  <c r="S94" i="11"/>
  <c r="J38" i="13"/>
  <c r="I103" i="11"/>
  <c r="X103" i="11" s="1"/>
  <c r="U125" i="11"/>
  <c r="AE125" i="11" s="1"/>
  <c r="AN125" i="11" s="1"/>
  <c r="P60" i="13" s="1"/>
  <c r="Y125" i="11"/>
  <c r="V115" i="11"/>
  <c r="S115" i="11"/>
  <c r="Z115" i="11"/>
  <c r="L115" i="11"/>
  <c r="T115" i="11"/>
  <c r="R115" i="11"/>
  <c r="X115" i="11"/>
  <c r="V113" i="11"/>
  <c r="L113" i="11"/>
  <c r="Z113" i="11"/>
  <c r="X113" i="11"/>
  <c r="R113" i="11"/>
  <c r="S113" i="11"/>
  <c r="L94" i="11"/>
  <c r="W92" i="11"/>
  <c r="J64" i="13"/>
  <c r="I129" i="11"/>
  <c r="Y129" i="11" s="1"/>
  <c r="Q117" i="11"/>
  <c r="L117" i="11"/>
  <c r="Y121" i="11"/>
  <c r="U121" i="11"/>
  <c r="AE121" i="11" s="1"/>
  <c r="AN121" i="11" s="1"/>
  <c r="P56" i="13" s="1"/>
  <c r="S85" i="11"/>
  <c r="V108" i="11"/>
  <c r="V114" i="11"/>
  <c r="Z128" i="11"/>
  <c r="Y126" i="11"/>
  <c r="L112" i="11"/>
  <c r="R112" i="11"/>
  <c r="Q112" i="11"/>
  <c r="T112" i="11"/>
  <c r="AD112" i="11" s="1"/>
  <c r="AM112" i="11" s="1"/>
  <c r="O47" i="13" s="1"/>
  <c r="L109" i="11"/>
  <c r="T109" i="11"/>
  <c r="S95" i="11"/>
  <c r="AC95" i="11" s="1"/>
  <c r="AL95" i="11" s="1"/>
  <c r="N30" i="13" s="1"/>
  <c r="Q95" i="11"/>
  <c r="R97" i="11"/>
  <c r="Y106" i="11"/>
  <c r="Z114" i="11"/>
  <c r="AE114" i="11" s="1"/>
  <c r="AN114" i="11" s="1"/>
  <c r="P49" i="13" s="1"/>
  <c r="X124" i="11"/>
  <c r="V124" i="11"/>
  <c r="Z124" i="11"/>
  <c r="X119" i="11"/>
  <c r="S119" i="11"/>
  <c r="Z119" i="11"/>
  <c r="U119" i="11"/>
  <c r="R127" i="11"/>
  <c r="W127" i="11"/>
  <c r="T127" i="11"/>
  <c r="T118" i="11"/>
  <c r="Z118" i="11"/>
  <c r="Y95" i="11"/>
  <c r="Z99" i="11"/>
  <c r="V99" i="11"/>
  <c r="T99" i="11"/>
  <c r="X110" i="11"/>
  <c r="R114" i="11"/>
  <c r="T114" i="11"/>
  <c r="L114" i="11"/>
  <c r="L122" i="11"/>
  <c r="U122" i="11"/>
  <c r="Y81" i="11"/>
  <c r="X97" i="11"/>
  <c r="Y130" i="11"/>
  <c r="Z120" i="11"/>
  <c r="Z112" i="11"/>
  <c r="X32" i="11" l="1"/>
  <c r="R42" i="11"/>
  <c r="V61" i="11"/>
  <c r="R25" i="11"/>
  <c r="AE97" i="11"/>
  <c r="AN97" i="11" s="1"/>
  <c r="P32" i="13" s="1"/>
  <c r="X42" i="11"/>
  <c r="S48" i="11"/>
  <c r="V33" i="11"/>
  <c r="X25" i="11"/>
  <c r="L20" i="11"/>
  <c r="R27" i="11"/>
  <c r="S49" i="11"/>
  <c r="Y33" i="11"/>
  <c r="R124" i="11"/>
  <c r="AB120" i="11"/>
  <c r="AK120" i="11" s="1"/>
  <c r="M55" i="13" s="1"/>
  <c r="AC120" i="11"/>
  <c r="AL120" i="11" s="1"/>
  <c r="N55" i="13" s="1"/>
  <c r="AA120" i="11"/>
  <c r="AJ120" i="11" s="1"/>
  <c r="L55" i="13" s="1"/>
  <c r="U106" i="11"/>
  <c r="S106" i="11"/>
  <c r="X102" i="11"/>
  <c r="V102" i="11"/>
  <c r="AH93" i="11"/>
  <c r="AQ93" i="11" s="1"/>
  <c r="S28" i="13" s="1"/>
  <c r="U28" i="13" s="1"/>
  <c r="AF93" i="11"/>
  <c r="AO93" i="11" s="1"/>
  <c r="Q28" i="13" s="1"/>
  <c r="AT79" i="11"/>
  <c r="AS79" i="11"/>
  <c r="AG132" i="11"/>
  <c r="AP132" i="11" s="1"/>
  <c r="R67" i="13" s="1"/>
  <c r="AF132" i="11"/>
  <c r="AO132" i="11" s="1"/>
  <c r="Q67" i="13" s="1"/>
  <c r="Y68" i="11"/>
  <c r="Q59" i="11"/>
  <c r="Z123" i="11"/>
  <c r="S50" i="11"/>
  <c r="V109" i="11"/>
  <c r="R41" i="11"/>
  <c r="R101" i="11"/>
  <c r="Q101" i="11"/>
  <c r="S101" i="11"/>
  <c r="U101" i="11"/>
  <c r="V101" i="11"/>
  <c r="U37" i="11"/>
  <c r="L101" i="11"/>
  <c r="T101" i="11"/>
  <c r="AG91" i="11"/>
  <c r="AP91" i="11" s="1"/>
  <c r="R26" i="13" s="1"/>
  <c r="U91" i="11"/>
  <c r="Q92" i="11"/>
  <c r="S92" i="11"/>
  <c r="Y87" i="11"/>
  <c r="V87" i="11"/>
  <c r="T87" i="11"/>
  <c r="Q23" i="11"/>
  <c r="S87" i="11"/>
  <c r="U87" i="11"/>
  <c r="L87" i="11"/>
  <c r="AF87" i="11" s="1"/>
  <c r="AO87" i="11" s="1"/>
  <c r="Q22" i="13" s="1"/>
  <c r="Z87" i="11"/>
  <c r="R18" i="11"/>
  <c r="AH83" i="11"/>
  <c r="AQ83" i="11" s="1"/>
  <c r="S18" i="13" s="1"/>
  <c r="R128" i="11"/>
  <c r="U128" i="11"/>
  <c r="AE128" i="11" s="1"/>
  <c r="AN128" i="11" s="1"/>
  <c r="P63" i="13" s="1"/>
  <c r="T128" i="11"/>
  <c r="AI119" i="11"/>
  <c r="AR119" i="11" s="1"/>
  <c r="T54" i="13" s="1"/>
  <c r="U54" i="13" s="1"/>
  <c r="AE126" i="11"/>
  <c r="AN126" i="11" s="1"/>
  <c r="P61" i="13" s="1"/>
  <c r="AA95" i="11"/>
  <c r="AJ95" i="11" s="1"/>
  <c r="L30" i="13" s="1"/>
  <c r="AT89" i="11"/>
  <c r="Z129" i="11"/>
  <c r="W129" i="11"/>
  <c r="T129" i="11"/>
  <c r="AD129" i="11" s="1"/>
  <c r="AM129" i="11" s="1"/>
  <c r="O64" i="13" s="1"/>
  <c r="AE130" i="11"/>
  <c r="AN130" i="11" s="1"/>
  <c r="P65" i="13" s="1"/>
  <c r="AH118" i="11"/>
  <c r="AQ118" i="11" s="1"/>
  <c r="S53" i="13" s="1"/>
  <c r="V123" i="11"/>
  <c r="W123" i="11"/>
  <c r="T123" i="11"/>
  <c r="AF118" i="11"/>
  <c r="AO118" i="11" s="1"/>
  <c r="Q53" i="13" s="1"/>
  <c r="X123" i="11"/>
  <c r="AI118" i="11"/>
  <c r="AR118" i="11" s="1"/>
  <c r="T53" i="13" s="1"/>
  <c r="Q123" i="11"/>
  <c r="AU111" i="11"/>
  <c r="AS80" i="11"/>
  <c r="S86" i="11"/>
  <c r="R80" i="11"/>
  <c r="T86" i="11"/>
  <c r="Q84" i="11"/>
  <c r="T88" i="11"/>
  <c r="AT90" i="11"/>
  <c r="U86" i="11"/>
  <c r="AE86" i="11" s="1"/>
  <c r="AN86" i="11" s="1"/>
  <c r="P21" i="13" s="1"/>
  <c r="L86" i="11"/>
  <c r="AI86" i="11" s="1"/>
  <c r="AR86" i="11" s="1"/>
  <c r="T21" i="13" s="1"/>
  <c r="AE83" i="11"/>
  <c r="AN83" i="11" s="1"/>
  <c r="P18" i="13" s="1"/>
  <c r="AH81" i="11"/>
  <c r="AQ81" i="11" s="1"/>
  <c r="S16" i="13" s="1"/>
  <c r="AT80" i="11"/>
  <c r="V88" i="11"/>
  <c r="Z88" i="11"/>
  <c r="Y88" i="11"/>
  <c r="U18" i="13"/>
  <c r="X85" i="11"/>
  <c r="W88" i="11"/>
  <c r="S80" i="11"/>
  <c r="AG81" i="11"/>
  <c r="AP81" i="11" s="1"/>
  <c r="R16" i="13" s="1"/>
  <c r="Y85" i="11"/>
  <c r="W87" i="11"/>
  <c r="X87" i="11"/>
  <c r="Q80" i="11"/>
  <c r="R88" i="11"/>
  <c r="S88" i="11"/>
  <c r="AF123" i="11"/>
  <c r="AO123" i="11" s="1"/>
  <c r="Q58" i="13" s="1"/>
  <c r="AI123" i="11"/>
  <c r="AR123" i="11" s="1"/>
  <c r="T58" i="13" s="1"/>
  <c r="AG123" i="11"/>
  <c r="AP123" i="11" s="1"/>
  <c r="R58" i="13" s="1"/>
  <c r="AH123" i="11"/>
  <c r="AQ123" i="11" s="1"/>
  <c r="S58" i="13" s="1"/>
  <c r="AG125" i="11"/>
  <c r="AP125" i="11" s="1"/>
  <c r="R60" i="13" s="1"/>
  <c r="AH125" i="11"/>
  <c r="AQ125" i="11" s="1"/>
  <c r="S60" i="13" s="1"/>
  <c r="AF125" i="11"/>
  <c r="AO125" i="11" s="1"/>
  <c r="Q60" i="13" s="1"/>
  <c r="AI125" i="11"/>
  <c r="AR125" i="11" s="1"/>
  <c r="T60" i="13" s="1"/>
  <c r="AI127" i="11"/>
  <c r="AR127" i="11" s="1"/>
  <c r="T62" i="13" s="1"/>
  <c r="AH127" i="11"/>
  <c r="AQ127" i="11" s="1"/>
  <c r="S62" i="13" s="1"/>
  <c r="AG127" i="11"/>
  <c r="AP127" i="11" s="1"/>
  <c r="R62" i="13" s="1"/>
  <c r="AF127" i="11"/>
  <c r="AO127" i="11" s="1"/>
  <c r="Q62" i="13" s="1"/>
  <c r="AG130" i="11"/>
  <c r="AP130" i="11" s="1"/>
  <c r="R65" i="13" s="1"/>
  <c r="AH130" i="11"/>
  <c r="AQ130" i="11" s="1"/>
  <c r="S65" i="13" s="1"/>
  <c r="AI130" i="11"/>
  <c r="AR130" i="11" s="1"/>
  <c r="T65" i="13" s="1"/>
  <c r="AF130" i="11"/>
  <c r="AO130" i="11" s="1"/>
  <c r="Q65" i="13" s="1"/>
  <c r="V129" i="11"/>
  <c r="L129" i="11"/>
  <c r="AI129" i="11" s="1"/>
  <c r="AR129" i="11" s="1"/>
  <c r="T64" i="13" s="1"/>
  <c r="R103" i="11"/>
  <c r="U67" i="13"/>
  <c r="T104" i="11"/>
  <c r="U31" i="13"/>
  <c r="X131" i="11"/>
  <c r="Q107" i="11"/>
  <c r="U82" i="11"/>
  <c r="AE82" i="11" s="1"/>
  <c r="AN82" i="11" s="1"/>
  <c r="P17" i="13" s="1"/>
  <c r="Q90" i="11"/>
  <c r="S99" i="11"/>
  <c r="AB93" i="11"/>
  <c r="AK93" i="11" s="1"/>
  <c r="M28" i="13" s="1"/>
  <c r="U123" i="11"/>
  <c r="AE123" i="11" s="1"/>
  <c r="AN123" i="11" s="1"/>
  <c r="P58" i="13" s="1"/>
  <c r="Q125" i="11"/>
  <c r="Y89" i="11"/>
  <c r="AV117" i="11"/>
  <c r="AV128" i="11"/>
  <c r="AT128" i="11" s="1"/>
  <c r="AV101" i="11"/>
  <c r="AS101" i="11" s="1"/>
  <c r="AC101" i="11" s="1"/>
  <c r="AV119" i="11"/>
  <c r="AT119" i="11" s="1"/>
  <c r="AV116" i="11"/>
  <c r="AU116" i="11" s="1"/>
  <c r="AV132" i="11"/>
  <c r="AU132" i="11" s="1"/>
  <c r="AD132" i="11" s="1"/>
  <c r="T117" i="11"/>
  <c r="AV92" i="11"/>
  <c r="AT92" i="11" s="1"/>
  <c r="AV85" i="11"/>
  <c r="AT85" i="11" s="1"/>
  <c r="AV96" i="11"/>
  <c r="AT96" i="11" s="1"/>
  <c r="AV87" i="11"/>
  <c r="AS87" i="11" s="1"/>
  <c r="AC87" i="11" s="1"/>
  <c r="U113" i="11"/>
  <c r="AE113" i="11" s="1"/>
  <c r="Q113" i="11"/>
  <c r="AU88" i="11"/>
  <c r="AS88" i="11"/>
  <c r="AV126" i="11"/>
  <c r="AT126" i="11" s="1"/>
  <c r="AD120" i="11"/>
  <c r="AM120" i="11" s="1"/>
  <c r="O55" i="13" s="1"/>
  <c r="Q82" i="11"/>
  <c r="Q88" i="11"/>
  <c r="U88" i="11"/>
  <c r="AE88" i="11" s="1"/>
  <c r="AN88" i="11" s="1"/>
  <c r="P23" i="13" s="1"/>
  <c r="L88" i="11"/>
  <c r="AV118" i="11"/>
  <c r="AT118" i="11" s="1"/>
  <c r="AA118" i="11" s="1"/>
  <c r="AV115" i="11"/>
  <c r="AU115" i="11" s="1"/>
  <c r="AD115" i="11" s="1"/>
  <c r="AV127" i="11"/>
  <c r="AT127" i="11" s="1"/>
  <c r="AS112" i="11"/>
  <c r="AC112" i="11" s="1"/>
  <c r="AT112" i="11"/>
  <c r="AA112" i="11" s="1"/>
  <c r="AT113" i="11"/>
  <c r="AB113" i="11" s="1"/>
  <c r="AU113" i="11"/>
  <c r="AS113" i="11"/>
  <c r="AC113" i="11" s="1"/>
  <c r="AL113" i="11" s="1"/>
  <c r="N48" i="13" s="1"/>
  <c r="AV99" i="11"/>
  <c r="AT99" i="11" s="1"/>
  <c r="AA99" i="11" s="1"/>
  <c r="AJ99" i="11" s="1"/>
  <c r="L34" i="13" s="1"/>
  <c r="T113" i="11"/>
  <c r="R129" i="11"/>
  <c r="AB129" i="11" s="1"/>
  <c r="AK129" i="11" s="1"/>
  <c r="M64" i="13" s="1"/>
  <c r="S129" i="11"/>
  <c r="Y103" i="11"/>
  <c r="L104" i="11"/>
  <c r="AE110" i="11"/>
  <c r="AN110" i="11" s="1"/>
  <c r="P45" i="13" s="1"/>
  <c r="U61" i="13"/>
  <c r="AA122" i="11"/>
  <c r="AJ122" i="11" s="1"/>
  <c r="L57" i="13" s="1"/>
  <c r="Y91" i="11"/>
  <c r="Z91" i="11"/>
  <c r="AE91" i="11" s="1"/>
  <c r="AV110" i="11"/>
  <c r="AU110" i="11" s="1"/>
  <c r="AD110" i="11" s="1"/>
  <c r="AV83" i="11"/>
  <c r="AU83" i="11" s="1"/>
  <c r="AD83" i="11" s="1"/>
  <c r="AV106" i="11"/>
  <c r="AT106" i="11" s="1"/>
  <c r="AV107" i="11"/>
  <c r="AS107" i="11" s="1"/>
  <c r="AV124" i="11"/>
  <c r="AT124" i="11" s="1"/>
  <c r="AB124" i="11" s="1"/>
  <c r="AV123" i="11"/>
  <c r="AU123" i="11" s="1"/>
  <c r="AV108" i="11"/>
  <c r="AU108" i="11" s="1"/>
  <c r="AD108" i="11" s="1"/>
  <c r="AV102" i="11"/>
  <c r="AU102" i="11" s="1"/>
  <c r="AV122" i="11"/>
  <c r="AT122" i="11" s="1"/>
  <c r="AS122" i="11"/>
  <c r="AV105" i="11"/>
  <c r="AS105" i="11" s="1"/>
  <c r="S124" i="11"/>
  <c r="AV125" i="11"/>
  <c r="AU125" i="11" s="1"/>
  <c r="AV131" i="11"/>
  <c r="AT131" i="11" s="1"/>
  <c r="AV98" i="11"/>
  <c r="AS98" i="11" s="1"/>
  <c r="AS86" i="11"/>
  <c r="AC86" i="11" s="1"/>
  <c r="AT86" i="11"/>
  <c r="AB86" i="11" s="1"/>
  <c r="AU86" i="11"/>
  <c r="AD86" i="11" s="1"/>
  <c r="AM86" i="11" s="1"/>
  <c r="O21" i="13" s="1"/>
  <c r="AE118" i="11"/>
  <c r="AN118" i="11" s="1"/>
  <c r="P53" i="13" s="1"/>
  <c r="AE124" i="11"/>
  <c r="AN124" i="11" s="1"/>
  <c r="P59" i="13" s="1"/>
  <c r="AV130" i="11"/>
  <c r="AT130" i="11" s="1"/>
  <c r="AB130" i="11" s="1"/>
  <c r="AK130" i="11" s="1"/>
  <c r="M65" i="13" s="1"/>
  <c r="AV82" i="11"/>
  <c r="AS82" i="11" s="1"/>
  <c r="AV97" i="11"/>
  <c r="AS97" i="11" s="1"/>
  <c r="AC97" i="11" s="1"/>
  <c r="AL97" i="11" s="1"/>
  <c r="N32" i="13" s="1"/>
  <c r="AT104" i="11"/>
  <c r="AS104" i="11"/>
  <c r="AV84" i="11"/>
  <c r="AU84" i="11" s="1"/>
  <c r="AT114" i="11"/>
  <c r="AB114" i="11" s="1"/>
  <c r="AS114" i="11"/>
  <c r="AC114" i="11" s="1"/>
  <c r="AU114" i="11"/>
  <c r="AD114" i="11" s="1"/>
  <c r="AV81" i="11"/>
  <c r="AS81" i="11" s="1"/>
  <c r="AC81" i="11" s="1"/>
  <c r="AL81" i="11" s="1"/>
  <c r="N16" i="13" s="1"/>
  <c r="AV100" i="11"/>
  <c r="AS100" i="11" s="1"/>
  <c r="AV94" i="11"/>
  <c r="AS94" i="11" s="1"/>
  <c r="AC94" i="11" s="1"/>
  <c r="L64" i="11"/>
  <c r="AI64" i="11" s="1"/>
  <c r="L56" i="11"/>
  <c r="AI56" i="11" s="1"/>
  <c r="T55" i="11"/>
  <c r="Z57" i="11"/>
  <c r="S51" i="11"/>
  <c r="X49" i="11"/>
  <c r="V54" i="11"/>
  <c r="Y42" i="11"/>
  <c r="R45" i="11"/>
  <c r="X37" i="11"/>
  <c r="W42" i="11"/>
  <c r="Y34" i="11"/>
  <c r="X29" i="11"/>
  <c r="S31" i="11"/>
  <c r="V27" i="11"/>
  <c r="V23" i="11"/>
  <c r="X24" i="11"/>
  <c r="T21" i="11"/>
  <c r="V21" i="11"/>
  <c r="W18" i="11"/>
  <c r="Y18" i="11"/>
  <c r="T17" i="11"/>
  <c r="Y16" i="11"/>
  <c r="X17" i="11"/>
  <c r="Y17" i="11"/>
  <c r="S45" i="11"/>
  <c r="R26" i="11"/>
  <c r="Q30" i="11"/>
  <c r="S66" i="11"/>
  <c r="T67" i="11"/>
  <c r="T66" i="11"/>
  <c r="W66" i="11"/>
  <c r="T68" i="11"/>
  <c r="W68" i="11"/>
  <c r="Y66" i="11"/>
  <c r="Y58" i="11"/>
  <c r="V60" i="11"/>
  <c r="L58" i="11"/>
  <c r="V63" i="11"/>
  <c r="T60" i="11"/>
  <c r="U60" i="11"/>
  <c r="Z48" i="11"/>
  <c r="W48" i="11"/>
  <c r="Y49" i="11"/>
  <c r="W52" i="11"/>
  <c r="Y50" i="11"/>
  <c r="Y54" i="11"/>
  <c r="Z45" i="11"/>
  <c r="W37" i="11"/>
  <c r="V44" i="11"/>
  <c r="U45" i="11"/>
  <c r="Y41" i="11"/>
  <c r="T43" i="11"/>
  <c r="X45" i="11"/>
  <c r="U43" i="11"/>
  <c r="AE43" i="11" s="1"/>
  <c r="AN43" i="11" s="1"/>
  <c r="O42" i="5" s="1"/>
  <c r="L46" i="11"/>
  <c r="AI46" i="11" s="1"/>
  <c r="T39" i="11"/>
  <c r="X39" i="11"/>
  <c r="Z46" i="11"/>
  <c r="T45" i="11"/>
  <c r="X41" i="11"/>
  <c r="X43" i="11"/>
  <c r="Y39" i="11"/>
  <c r="Y46" i="11"/>
  <c r="V45" i="11"/>
  <c r="W45" i="11"/>
  <c r="S38" i="11"/>
  <c r="W40" i="11"/>
  <c r="V31" i="11"/>
  <c r="V36" i="11"/>
  <c r="T34" i="11"/>
  <c r="Z34" i="11"/>
  <c r="W29" i="11"/>
  <c r="Z36" i="11"/>
  <c r="L25" i="11"/>
  <c r="U25" i="11"/>
  <c r="Z25" i="11"/>
  <c r="X26" i="11"/>
  <c r="W25" i="11"/>
  <c r="Q25" i="11"/>
  <c r="S25" i="11"/>
  <c r="T25" i="11"/>
  <c r="V25" i="11"/>
  <c r="Y25" i="11"/>
  <c r="Z17" i="11"/>
  <c r="U17" i="11"/>
  <c r="AE17" i="11" s="1"/>
  <c r="R63" i="11"/>
  <c r="V30" i="11"/>
  <c r="V43" i="11"/>
  <c r="Q43" i="11"/>
  <c r="Y43" i="11"/>
  <c r="X61" i="11"/>
  <c r="S61" i="11"/>
  <c r="R39" i="11"/>
  <c r="S46" i="11"/>
  <c r="X68" i="11"/>
  <c r="X63" i="11"/>
  <c r="U42" i="11"/>
  <c r="X18" i="11"/>
  <c r="Z18" i="11"/>
  <c r="S53" i="11"/>
  <c r="L61" i="11"/>
  <c r="AF61" i="11" s="1"/>
  <c r="R66" i="11"/>
  <c r="T49" i="11"/>
  <c r="U49" i="11"/>
  <c r="W49" i="11"/>
  <c r="Z33" i="11"/>
  <c r="AE33" i="11" s="1"/>
  <c r="V34" i="11"/>
  <c r="W56" i="11"/>
  <c r="S67" i="11"/>
  <c r="Q26" i="11"/>
  <c r="Z26" i="11"/>
  <c r="W53" i="11"/>
  <c r="Z23" i="11"/>
  <c r="R16" i="11"/>
  <c r="X52" i="11"/>
  <c r="X40" i="11"/>
  <c r="Q60" i="11"/>
  <c r="Z60" i="11"/>
  <c r="AE60" i="11" s="1"/>
  <c r="X44" i="11"/>
  <c r="Z44" i="11"/>
  <c r="Z29" i="11"/>
  <c r="V29" i="11"/>
  <c r="R17" i="11"/>
  <c r="R60" i="11"/>
  <c r="V35" i="11"/>
  <c r="W57" i="11"/>
  <c r="Y48" i="11"/>
  <c r="Z64" i="11"/>
  <c r="X65" i="11"/>
  <c r="R30" i="11"/>
  <c r="Y30" i="11"/>
  <c r="L43" i="11"/>
  <c r="AF43" i="11" s="1"/>
  <c r="U39" i="11"/>
  <c r="AE39" i="11" s="1"/>
  <c r="T46" i="11"/>
  <c r="R46" i="11"/>
  <c r="U68" i="11"/>
  <c r="S42" i="11"/>
  <c r="U47" i="11"/>
  <c r="Z35" i="11"/>
  <c r="X57" i="11"/>
  <c r="R20" i="11"/>
  <c r="T59" i="11"/>
  <c r="U30" i="11"/>
  <c r="L30" i="11"/>
  <c r="W43" i="11"/>
  <c r="R61" i="11"/>
  <c r="W61" i="11"/>
  <c r="L68" i="11"/>
  <c r="AH68" i="11" s="1"/>
  <c r="S68" i="11"/>
  <c r="W63" i="11"/>
  <c r="Q45" i="11"/>
  <c r="L45" i="11"/>
  <c r="AI45" i="11" s="1"/>
  <c r="V38" i="11"/>
  <c r="S18" i="11"/>
  <c r="Z49" i="11"/>
  <c r="R49" i="11"/>
  <c r="Q49" i="11"/>
  <c r="X33" i="11"/>
  <c r="W34" i="11"/>
  <c r="Z32" i="11"/>
  <c r="Z37" i="11"/>
  <c r="AE37" i="11" s="1"/>
  <c r="V47" i="11"/>
  <c r="Y47" i="11"/>
  <c r="X67" i="11"/>
  <c r="U26" i="11"/>
  <c r="AE26" i="11" s="1"/>
  <c r="V26" i="11"/>
  <c r="V53" i="11"/>
  <c r="T26" i="11"/>
  <c r="Z40" i="11"/>
  <c r="R50" i="11"/>
  <c r="L60" i="11"/>
  <c r="X60" i="11"/>
  <c r="L55" i="11"/>
  <c r="AG55" i="11" s="1"/>
  <c r="W44" i="11"/>
  <c r="Q17" i="11"/>
  <c r="X54" i="11"/>
  <c r="V57" i="11"/>
  <c r="V48" i="11"/>
  <c r="W64" i="11"/>
  <c r="S30" i="11"/>
  <c r="U61" i="11"/>
  <c r="T61" i="11"/>
  <c r="L39" i="11"/>
  <c r="AH39" i="11" s="1"/>
  <c r="Q39" i="11"/>
  <c r="Q46" i="11"/>
  <c r="R68" i="11"/>
  <c r="L42" i="11"/>
  <c r="AG42" i="11" s="1"/>
  <c r="AE45" i="11"/>
  <c r="AN45" i="11" s="1"/>
  <c r="O44" i="5" s="1"/>
  <c r="L49" i="11"/>
  <c r="V49" i="11"/>
  <c r="U56" i="11"/>
  <c r="Z47" i="11"/>
  <c r="Y26" i="11"/>
  <c r="W26" i="11"/>
  <c r="Z53" i="11"/>
  <c r="R23" i="11"/>
  <c r="R51" i="11"/>
  <c r="U35" i="11"/>
  <c r="AE35" i="11" s="1"/>
  <c r="Y34" i="5" s="1"/>
  <c r="L57" i="11"/>
  <c r="AH57" i="11" s="1"/>
  <c r="Q28" i="11"/>
  <c r="U31" i="11"/>
  <c r="AH20" i="11"/>
  <c r="AF20" i="11"/>
  <c r="AG20" i="11"/>
  <c r="AI20" i="11"/>
  <c r="AH46" i="11"/>
  <c r="AG46" i="11"/>
  <c r="AG64" i="11"/>
  <c r="Y42" i="5"/>
  <c r="AG65" i="11"/>
  <c r="AF65" i="11"/>
  <c r="AI65" i="11"/>
  <c r="AH65" i="11"/>
  <c r="AG56" i="11"/>
  <c r="AF56" i="11"/>
  <c r="AH56" i="11"/>
  <c r="AN35" i="11"/>
  <c r="O34" i="5" s="1"/>
  <c r="Z62" i="11"/>
  <c r="U62" i="11"/>
  <c r="Y62" i="11"/>
  <c r="W30" i="11"/>
  <c r="T30" i="11"/>
  <c r="X30" i="11"/>
  <c r="S58" i="11"/>
  <c r="U58" i="11"/>
  <c r="Q58" i="11"/>
  <c r="S43" i="11"/>
  <c r="R43" i="11"/>
  <c r="Q61" i="11"/>
  <c r="Z61" i="11"/>
  <c r="V39" i="11"/>
  <c r="S39" i="11"/>
  <c r="W39" i="11"/>
  <c r="X46" i="11"/>
  <c r="U46" i="11"/>
  <c r="AE46" i="11" s="1"/>
  <c r="V46" i="11"/>
  <c r="V68" i="11"/>
  <c r="Q63" i="11"/>
  <c r="Y63" i="11"/>
  <c r="S63" i="11"/>
  <c r="V42" i="11"/>
  <c r="Q42" i="11"/>
  <c r="R38" i="11"/>
  <c r="Z38" i="11"/>
  <c r="Y38" i="11"/>
  <c r="L18" i="11"/>
  <c r="AU52" i="11"/>
  <c r="AT52" i="11"/>
  <c r="AS52" i="11"/>
  <c r="AC52" i="11" s="1"/>
  <c r="AU33" i="11"/>
  <c r="AT33" i="11"/>
  <c r="AS33" i="11"/>
  <c r="AU41" i="11"/>
  <c r="AS41" i="11"/>
  <c r="AT41" i="11"/>
  <c r="AS30" i="11"/>
  <c r="AT30" i="11"/>
  <c r="AU30" i="11"/>
  <c r="AU36" i="11"/>
  <c r="AT36" i="11"/>
  <c r="AS36" i="11"/>
  <c r="U66" i="11"/>
  <c r="Z66" i="11"/>
  <c r="X66" i="11"/>
  <c r="L27" i="11"/>
  <c r="U27" i="11"/>
  <c r="W27" i="11"/>
  <c r="S34" i="11"/>
  <c r="V32" i="11"/>
  <c r="S32" i="11"/>
  <c r="Q32" i="11"/>
  <c r="R37" i="11"/>
  <c r="Y37" i="11"/>
  <c r="Q56" i="11"/>
  <c r="S56" i="11"/>
  <c r="X56" i="11"/>
  <c r="X47" i="11"/>
  <c r="L47" i="11"/>
  <c r="Q47" i="11"/>
  <c r="Q67" i="11"/>
  <c r="R67" i="11"/>
  <c r="Y67" i="11"/>
  <c r="X53" i="11"/>
  <c r="L53" i="11"/>
  <c r="X22" i="11"/>
  <c r="L22" i="11"/>
  <c r="W22" i="11"/>
  <c r="S23" i="11"/>
  <c r="T23" i="11"/>
  <c r="Y23" i="11"/>
  <c r="S16" i="11"/>
  <c r="Q16" i="11"/>
  <c r="W16" i="11"/>
  <c r="W51" i="11"/>
  <c r="L51" i="11"/>
  <c r="U51" i="11"/>
  <c r="AE51" i="11" s="1"/>
  <c r="V19" i="11"/>
  <c r="U19" i="11"/>
  <c r="AE19" i="11" s="1"/>
  <c r="R19" i="11"/>
  <c r="Z52" i="11"/>
  <c r="V52" i="11"/>
  <c r="Q52" i="11"/>
  <c r="R40" i="11"/>
  <c r="L40" i="11"/>
  <c r="V40" i="11"/>
  <c r="T50" i="11"/>
  <c r="X50" i="11"/>
  <c r="W50" i="11"/>
  <c r="Y60" i="11"/>
  <c r="S60" i="11"/>
  <c r="Y55" i="11"/>
  <c r="W55" i="11"/>
  <c r="S55" i="11"/>
  <c r="T44" i="11"/>
  <c r="L29" i="11"/>
  <c r="L17" i="11"/>
  <c r="S17" i="11"/>
  <c r="V17" i="11"/>
  <c r="AS18" i="11"/>
  <c r="AT18" i="11"/>
  <c r="AU18" i="11"/>
  <c r="AS46" i="11"/>
  <c r="AT46" i="11"/>
  <c r="AU46" i="11"/>
  <c r="AD46" i="11" s="1"/>
  <c r="AS21" i="11"/>
  <c r="AU21" i="11"/>
  <c r="AT21" i="11"/>
  <c r="AU47" i="11"/>
  <c r="AT47" i="11"/>
  <c r="AS47" i="11"/>
  <c r="AV64" i="11"/>
  <c r="AU64" i="11" s="1"/>
  <c r="AT39" i="11"/>
  <c r="AS39" i="11"/>
  <c r="AU39" i="11"/>
  <c r="AD39" i="11" s="1"/>
  <c r="AU65" i="11"/>
  <c r="AS65" i="11"/>
  <c r="AT65" i="11"/>
  <c r="S54" i="11"/>
  <c r="L54" i="11"/>
  <c r="Z54" i="11"/>
  <c r="L35" i="11"/>
  <c r="X35" i="11"/>
  <c r="Q35" i="11"/>
  <c r="S20" i="11"/>
  <c r="Q20" i="11"/>
  <c r="V20" i="11"/>
  <c r="X28" i="11"/>
  <c r="R28" i="11"/>
  <c r="W28" i="11"/>
  <c r="L31" i="11"/>
  <c r="X31" i="11"/>
  <c r="Y31" i="11"/>
  <c r="Q48" i="11"/>
  <c r="T48" i="11"/>
  <c r="L41" i="11"/>
  <c r="S41" i="11"/>
  <c r="W41" i="11"/>
  <c r="R64" i="11"/>
  <c r="V64" i="11"/>
  <c r="X64" i="11"/>
  <c r="Z59" i="11"/>
  <c r="V59" i="11"/>
  <c r="R59" i="11"/>
  <c r="V65" i="11"/>
  <c r="U65" i="11"/>
  <c r="T65" i="11"/>
  <c r="X36" i="11"/>
  <c r="AC36" i="11" s="1"/>
  <c r="Q36" i="11"/>
  <c r="AA36" i="11" s="1"/>
  <c r="R36" i="11"/>
  <c r="Y24" i="11"/>
  <c r="L24" i="11"/>
  <c r="V24" i="11"/>
  <c r="L21" i="11"/>
  <c r="U21" i="11"/>
  <c r="Z21" i="11"/>
  <c r="Z15" i="11"/>
  <c r="AT27" i="11"/>
  <c r="AS27" i="11"/>
  <c r="AU27" i="11"/>
  <c r="AS34" i="11"/>
  <c r="AT34" i="11"/>
  <c r="AU34" i="11"/>
  <c r="AD34" i="11" s="1"/>
  <c r="AT59" i="11"/>
  <c r="AS59" i="11"/>
  <c r="AU59" i="11"/>
  <c r="AT51" i="11"/>
  <c r="AU51" i="11"/>
  <c r="AS51" i="11"/>
  <c r="AU25" i="11"/>
  <c r="AD25" i="11" s="1"/>
  <c r="AS25" i="11"/>
  <c r="AC25" i="11" s="1"/>
  <c r="AT25" i="11"/>
  <c r="AB25" i="11" s="1"/>
  <c r="AT58" i="11"/>
  <c r="AS58" i="11"/>
  <c r="AU58" i="11"/>
  <c r="AT45" i="11"/>
  <c r="AB45" i="11" s="1"/>
  <c r="AS45" i="11"/>
  <c r="AC45" i="11" s="1"/>
  <c r="AU45" i="11"/>
  <c r="S62" i="11"/>
  <c r="V62" i="11"/>
  <c r="Q62" i="11"/>
  <c r="V58" i="11"/>
  <c r="R58" i="11"/>
  <c r="W58" i="11"/>
  <c r="AG43" i="11"/>
  <c r="AH43" i="11"/>
  <c r="AE61" i="11"/>
  <c r="AF39" i="11"/>
  <c r="L63" i="11"/>
  <c r="U63" i="11"/>
  <c r="AE63" i="11" s="1"/>
  <c r="T63" i="11"/>
  <c r="U38" i="11"/>
  <c r="AE38" i="11" s="1"/>
  <c r="Q38" i="11"/>
  <c r="W38" i="11"/>
  <c r="T18" i="11"/>
  <c r="AD18" i="11" s="1"/>
  <c r="AS22" i="11"/>
  <c r="AT22" i="11"/>
  <c r="AU22" i="11"/>
  <c r="AS42" i="11"/>
  <c r="AT42" i="11"/>
  <c r="AB42" i="11" s="1"/>
  <c r="AU42" i="11"/>
  <c r="AU20" i="11"/>
  <c r="AT20" i="11"/>
  <c r="AS20" i="11"/>
  <c r="Q33" i="11"/>
  <c r="R33" i="11"/>
  <c r="AA25" i="11"/>
  <c r="X27" i="11"/>
  <c r="Z27" i="11"/>
  <c r="R34" i="11"/>
  <c r="AB34" i="11" s="1"/>
  <c r="T32" i="11"/>
  <c r="U32" i="11"/>
  <c r="AE32" i="11" s="1"/>
  <c r="Q37" i="11"/>
  <c r="S37" i="11"/>
  <c r="T37" i="11"/>
  <c r="Z56" i="11"/>
  <c r="AE56" i="11" s="1"/>
  <c r="R47" i="11"/>
  <c r="Z67" i="11"/>
  <c r="U67" i="11"/>
  <c r="S26" i="11"/>
  <c r="L26" i="11"/>
  <c r="T53" i="11"/>
  <c r="R53" i="11"/>
  <c r="U22" i="11"/>
  <c r="T22" i="11"/>
  <c r="Z22" i="11"/>
  <c r="U23" i="11"/>
  <c r="U16" i="11"/>
  <c r="X16" i="11"/>
  <c r="Z16" i="11"/>
  <c r="V51" i="11"/>
  <c r="Q51" i="11"/>
  <c r="L19" i="11"/>
  <c r="X19" i="11"/>
  <c r="W19" i="11"/>
  <c r="R52" i="11"/>
  <c r="U52" i="11"/>
  <c r="AE52" i="11" s="1"/>
  <c r="L52" i="11"/>
  <c r="T40" i="11"/>
  <c r="Q40" i="11"/>
  <c r="L50" i="11"/>
  <c r="U50" i="11"/>
  <c r="AE50" i="11" s="1"/>
  <c r="Q55" i="11"/>
  <c r="L44" i="11"/>
  <c r="Q44" i="11"/>
  <c r="U29" i="11"/>
  <c r="AE29" i="11" s="1"/>
  <c r="U54" i="11"/>
  <c r="AE54" i="11" s="1"/>
  <c r="Q54" i="11"/>
  <c r="T35" i="11"/>
  <c r="U57" i="11"/>
  <c r="AE57" i="11" s="1"/>
  <c r="Q57" i="11"/>
  <c r="T57" i="11"/>
  <c r="U20" i="11"/>
  <c r="W20" i="11"/>
  <c r="Z20" i="11"/>
  <c r="U28" i="11"/>
  <c r="Z28" i="11"/>
  <c r="L28" i="11"/>
  <c r="T31" i="11"/>
  <c r="Q31" i="11"/>
  <c r="R48" i="11"/>
  <c r="U41" i="11"/>
  <c r="AE41" i="11" s="1"/>
  <c r="T41" i="11"/>
  <c r="AD41" i="11" s="1"/>
  <c r="S64" i="11"/>
  <c r="U64" i="11"/>
  <c r="AE64" i="11" s="1"/>
  <c r="U59" i="11"/>
  <c r="AE59" i="11" s="1"/>
  <c r="X59" i="11"/>
  <c r="L59" i="11"/>
  <c r="R65" i="11"/>
  <c r="Z65" i="11"/>
  <c r="U36" i="11"/>
  <c r="Q24" i="11"/>
  <c r="W24" i="11"/>
  <c r="X21" i="11"/>
  <c r="S21" i="11"/>
  <c r="R21" i="11"/>
  <c r="AB21" i="11" s="1"/>
  <c r="AU14" i="11"/>
  <c r="X15" i="11"/>
  <c r="T62" i="11"/>
  <c r="W62" i="11"/>
  <c r="R62" i="11"/>
  <c r="Z30" i="11"/>
  <c r="AE30" i="11" s="1"/>
  <c r="T58" i="11"/>
  <c r="AD58" i="11" s="1"/>
  <c r="Z58" i="11"/>
  <c r="Q68" i="11"/>
  <c r="T42" i="11"/>
  <c r="AD45" i="11"/>
  <c r="L38" i="11"/>
  <c r="T38" i="11"/>
  <c r="U18" i="11"/>
  <c r="AE18" i="11" s="1"/>
  <c r="Q18" i="11"/>
  <c r="AS37" i="11"/>
  <c r="AU37" i="11"/>
  <c r="AT37" i="11"/>
  <c r="AV23" i="11"/>
  <c r="AT23" i="11" s="1"/>
  <c r="AA23" i="11" s="1"/>
  <c r="AU44" i="11"/>
  <c r="AT44" i="11"/>
  <c r="AB44" i="11" s="1"/>
  <c r="AS44" i="11"/>
  <c r="AV50" i="11"/>
  <c r="AU50" i="11" s="1"/>
  <c r="AU28" i="11"/>
  <c r="AT28" i="11"/>
  <c r="AS28" i="11"/>
  <c r="AU32" i="11"/>
  <c r="AT32" i="11"/>
  <c r="AB32" i="11" s="1"/>
  <c r="AS32" i="11"/>
  <c r="AV40" i="11"/>
  <c r="AU40" i="11" s="1"/>
  <c r="AU57" i="11"/>
  <c r="AS57" i="11"/>
  <c r="AC57" i="11" s="1"/>
  <c r="AT57" i="11"/>
  <c r="AT68" i="11"/>
  <c r="AB68" i="11" s="1"/>
  <c r="AU68" i="11"/>
  <c r="AD68" i="11" s="1"/>
  <c r="AS68" i="11"/>
  <c r="AC68" i="11" s="1"/>
  <c r="L66" i="11"/>
  <c r="Q66" i="11"/>
  <c r="AG49" i="11"/>
  <c r="AI49" i="11"/>
  <c r="AH49" i="11"/>
  <c r="AF49" i="11"/>
  <c r="S33" i="11"/>
  <c r="AC33" i="11" s="1"/>
  <c r="T33" i="11"/>
  <c r="S27" i="11"/>
  <c r="Q27" i="11"/>
  <c r="AA27" i="11" s="1"/>
  <c r="U34" i="11"/>
  <c r="AE34" i="11" s="1"/>
  <c r="Q34" i="11"/>
  <c r="AA34" i="11" s="1"/>
  <c r="L34" i="11"/>
  <c r="L32" i="11"/>
  <c r="Y32" i="11"/>
  <c r="V56" i="11"/>
  <c r="R56" i="11"/>
  <c r="V67" i="11"/>
  <c r="L67" i="11"/>
  <c r="Q53" i="11"/>
  <c r="Y22" i="11"/>
  <c r="Q22" i="11"/>
  <c r="R22" i="11"/>
  <c r="AB22" i="11" s="1"/>
  <c r="AV66" i="11"/>
  <c r="AU66" i="11" s="1"/>
  <c r="AD66" i="11" s="1"/>
  <c r="L23" i="11"/>
  <c r="W23" i="11"/>
  <c r="T16" i="11"/>
  <c r="L16" i="11"/>
  <c r="X51" i="11"/>
  <c r="Y51" i="11"/>
  <c r="Q19" i="11"/>
  <c r="Y19" i="11"/>
  <c r="T52" i="11"/>
  <c r="AD52" i="11" s="1"/>
  <c r="S40" i="11"/>
  <c r="U40" i="11"/>
  <c r="AE40" i="11" s="1"/>
  <c r="V50" i="11"/>
  <c r="Q50" i="11"/>
  <c r="X55" i="11"/>
  <c r="V55" i="11"/>
  <c r="U44" i="11"/>
  <c r="AE44" i="11" s="1"/>
  <c r="Q29" i="11"/>
  <c r="R29" i="11"/>
  <c r="AT43" i="11"/>
  <c r="AU43" i="11"/>
  <c r="AD43" i="11" s="1"/>
  <c r="AS43" i="11"/>
  <c r="AT35" i="11"/>
  <c r="AS35" i="11"/>
  <c r="AU35" i="11"/>
  <c r="AU56" i="11"/>
  <c r="AS56" i="11"/>
  <c r="AT56" i="11"/>
  <c r="AS62" i="11"/>
  <c r="AT62" i="11"/>
  <c r="AU62" i="11"/>
  <c r="AV31" i="11"/>
  <c r="AS31" i="11" s="1"/>
  <c r="AS63" i="11"/>
  <c r="AU63" i="11"/>
  <c r="AT63" i="11"/>
  <c r="R54" i="11"/>
  <c r="T54" i="11"/>
  <c r="R35" i="11"/>
  <c r="W35" i="11"/>
  <c r="R57" i="11"/>
  <c r="T20" i="11"/>
  <c r="X20" i="11"/>
  <c r="V28" i="11"/>
  <c r="Y28" i="11"/>
  <c r="R31" i="11"/>
  <c r="Z31" i="11"/>
  <c r="AE31" i="11" s="1"/>
  <c r="L48" i="11"/>
  <c r="U48" i="11"/>
  <c r="AE48" i="11" s="1"/>
  <c r="V41" i="11"/>
  <c r="Q64" i="11"/>
  <c r="W59" i="11"/>
  <c r="S59" i="11"/>
  <c r="Q65" i="11"/>
  <c r="AA65" i="11" s="1"/>
  <c r="W65" i="11"/>
  <c r="S65" i="11"/>
  <c r="T36" i="11"/>
  <c r="Y36" i="11"/>
  <c r="U24" i="11"/>
  <c r="AE24" i="11" s="1"/>
  <c r="S24" i="11"/>
  <c r="Q21" i="11"/>
  <c r="AA21" i="11" s="1"/>
  <c r="Y21" i="11"/>
  <c r="AT29" i="11"/>
  <c r="AU29" i="11"/>
  <c r="AD29" i="11" s="1"/>
  <c r="AS29" i="11"/>
  <c r="AT19" i="11"/>
  <c r="AU19" i="11"/>
  <c r="AS19" i="11"/>
  <c r="AU16" i="11"/>
  <c r="AT16" i="11"/>
  <c r="AS16" i="11"/>
  <c r="AT53" i="11"/>
  <c r="AS53" i="11"/>
  <c r="AU53" i="11"/>
  <c r="AU38" i="11"/>
  <c r="AS38" i="11"/>
  <c r="AC38" i="11" s="1"/>
  <c r="AT38" i="11"/>
  <c r="AS55" i="11"/>
  <c r="AT55" i="11"/>
  <c r="AU55" i="11"/>
  <c r="AU61" i="11"/>
  <c r="AD61" i="11" s="1"/>
  <c r="AT61" i="11"/>
  <c r="AB61" i="11" s="1"/>
  <c r="AS61" i="11"/>
  <c r="AC61" i="11" s="1"/>
  <c r="AU49" i="11"/>
  <c r="AD49" i="11" s="1"/>
  <c r="AT49" i="11"/>
  <c r="AS49" i="11"/>
  <c r="AC49" i="11" s="1"/>
  <c r="AS54" i="11"/>
  <c r="AU54" i="11"/>
  <c r="AT54" i="11"/>
  <c r="AT60" i="11"/>
  <c r="AB60" i="11" s="1"/>
  <c r="AS60" i="11"/>
  <c r="AU60" i="11"/>
  <c r="AD60" i="11" s="1"/>
  <c r="AU17" i="11"/>
  <c r="AD17" i="11" s="1"/>
  <c r="AT17" i="11"/>
  <c r="AB17" i="11" s="1"/>
  <c r="AS17" i="11"/>
  <c r="L62" i="11"/>
  <c r="AA30" i="11"/>
  <c r="AH30" i="11"/>
  <c r="AG30" i="11"/>
  <c r="AF30" i="11"/>
  <c r="AI30" i="11"/>
  <c r="AH58" i="11"/>
  <c r="AI58" i="11"/>
  <c r="AF58" i="11"/>
  <c r="AG58" i="11"/>
  <c r="AC46" i="11"/>
  <c r="AI68" i="11"/>
  <c r="AG68" i="11"/>
  <c r="AE68" i="11"/>
  <c r="AE42" i="11"/>
  <c r="AI42" i="11"/>
  <c r="AF42" i="11"/>
  <c r="AV48" i="11"/>
  <c r="AT48" i="11" s="1"/>
  <c r="AT26" i="11"/>
  <c r="AB26" i="11" s="1"/>
  <c r="AS26" i="11"/>
  <c r="AU26" i="11"/>
  <c r="AD26" i="11" s="1"/>
  <c r="AT67" i="11"/>
  <c r="AU67" i="11"/>
  <c r="AD67" i="11" s="1"/>
  <c r="AS67" i="11"/>
  <c r="AU24" i="11"/>
  <c r="AS24" i="11"/>
  <c r="AT24" i="11"/>
  <c r="L33" i="11"/>
  <c r="AH25" i="11"/>
  <c r="AF25" i="11"/>
  <c r="AI25" i="11"/>
  <c r="AG25" i="11"/>
  <c r="T27" i="11"/>
  <c r="AD27" i="11" s="1"/>
  <c r="L37" i="11"/>
  <c r="T56" i="11"/>
  <c r="T47" i="11"/>
  <c r="AN26" i="11"/>
  <c r="O25" i="5" s="1"/>
  <c r="Y25" i="5"/>
  <c r="U53" i="11"/>
  <c r="AE53" i="11" s="1"/>
  <c r="T51" i="11"/>
  <c r="AD51" i="11" s="1"/>
  <c r="S19" i="11"/>
  <c r="AG60" i="11"/>
  <c r="AH60" i="11"/>
  <c r="AF60" i="11"/>
  <c r="AI60" i="11"/>
  <c r="U55" i="11"/>
  <c r="AE55" i="11" s="1"/>
  <c r="R55" i="11"/>
  <c r="S44" i="11"/>
  <c r="S29" i="11"/>
  <c r="T28" i="11"/>
  <c r="Q41" i="11"/>
  <c r="T64" i="11"/>
  <c r="L36" i="11"/>
  <c r="T24" i="11"/>
  <c r="AS74" i="11"/>
  <c r="AT74" i="11"/>
  <c r="AT75" i="11"/>
  <c r="AT78" i="11"/>
  <c r="AS78" i="11"/>
  <c r="AU75" i="11"/>
  <c r="AU12" i="11"/>
  <c r="AS12" i="11"/>
  <c r="G12" i="5"/>
  <c r="O13" i="11"/>
  <c r="O10" i="11"/>
  <c r="G9" i="5"/>
  <c r="AV10" i="11"/>
  <c r="H10" i="5"/>
  <c r="J11" i="11"/>
  <c r="J13" i="11"/>
  <c r="AV13" i="11" s="1"/>
  <c r="H12" i="5"/>
  <c r="T80" i="11"/>
  <c r="Y80" i="11"/>
  <c r="Z80" i="11"/>
  <c r="W80" i="11"/>
  <c r="X80" i="11"/>
  <c r="AC80" i="11" s="1"/>
  <c r="AL80" i="11" s="1"/>
  <c r="N15" i="13" s="1"/>
  <c r="U80" i="11"/>
  <c r="V80" i="11"/>
  <c r="Y100" i="11"/>
  <c r="AE87" i="11"/>
  <c r="AN87" i="11" s="1"/>
  <c r="P22" i="13" s="1"/>
  <c r="X104" i="11"/>
  <c r="AE92" i="11"/>
  <c r="AN92" i="11" s="1"/>
  <c r="P27" i="13" s="1"/>
  <c r="W85" i="11"/>
  <c r="R85" i="11"/>
  <c r="AD116" i="11"/>
  <c r="AE115" i="11"/>
  <c r="AN115" i="11" s="1"/>
  <c r="P50" i="13" s="1"/>
  <c r="W106" i="11"/>
  <c r="Z106" i="11"/>
  <c r="L106" i="11"/>
  <c r="Z85" i="11"/>
  <c r="Q106" i="11"/>
  <c r="AD109" i="11"/>
  <c r="AM109" i="11" s="1"/>
  <c r="O44" i="13" s="1"/>
  <c r="X129" i="11"/>
  <c r="Q103" i="11"/>
  <c r="AE94" i="11"/>
  <c r="AN94" i="11" s="1"/>
  <c r="P29" i="13" s="1"/>
  <c r="AD125" i="11"/>
  <c r="AM125" i="11" s="1"/>
  <c r="O60" i="13" s="1"/>
  <c r="Z104" i="11"/>
  <c r="W104" i="11"/>
  <c r="AA121" i="11"/>
  <c r="AJ121" i="11" s="1"/>
  <c r="L56" i="13" s="1"/>
  <c r="AH80" i="11"/>
  <c r="AQ80" i="11" s="1"/>
  <c r="S15" i="13" s="1"/>
  <c r="AE93" i="11"/>
  <c r="AN93" i="11" s="1"/>
  <c r="P28" i="13" s="1"/>
  <c r="R106" i="11"/>
  <c r="L85" i="11"/>
  <c r="AG85" i="11" s="1"/>
  <c r="AP85" i="11" s="1"/>
  <c r="R20" i="13" s="1"/>
  <c r="U108" i="11"/>
  <c r="AE108" i="11" s="1"/>
  <c r="AN108" i="11" s="1"/>
  <c r="P43" i="13" s="1"/>
  <c r="W131" i="11"/>
  <c r="AE96" i="11"/>
  <c r="AN96" i="11" s="1"/>
  <c r="P31" i="13" s="1"/>
  <c r="Q111" i="11"/>
  <c r="AF91" i="11"/>
  <c r="AO91" i="11" s="1"/>
  <c r="Q26" i="13" s="1"/>
  <c r="AE120" i="11"/>
  <c r="AN120" i="11" s="1"/>
  <c r="P55" i="13" s="1"/>
  <c r="X100" i="11"/>
  <c r="R100" i="11"/>
  <c r="AH110" i="11"/>
  <c r="AQ110" i="11" s="1"/>
  <c r="S45" i="13" s="1"/>
  <c r="AD121" i="11"/>
  <c r="AM121" i="11" s="1"/>
  <c r="O56" i="13" s="1"/>
  <c r="Z90" i="11"/>
  <c r="AE90" i="11" s="1"/>
  <c r="AE127" i="11"/>
  <c r="AN127" i="11" s="1"/>
  <c r="P62" i="13" s="1"/>
  <c r="AD93" i="11"/>
  <c r="AM93" i="11" s="1"/>
  <c r="O28" i="13" s="1"/>
  <c r="X106" i="11"/>
  <c r="AE132" i="11"/>
  <c r="AB121" i="11"/>
  <c r="AK121" i="11" s="1"/>
  <c r="M56" i="13" s="1"/>
  <c r="U111" i="11"/>
  <c r="V100" i="11"/>
  <c r="Q100" i="11"/>
  <c r="X108" i="11"/>
  <c r="AE119" i="11"/>
  <c r="AN119" i="11" s="1"/>
  <c r="P54" i="13" s="1"/>
  <c r="Y104" i="11"/>
  <c r="AD104" i="11" s="1"/>
  <c r="U104" i="11"/>
  <c r="AC121" i="11"/>
  <c r="AL121" i="11" s="1"/>
  <c r="N56" i="13" s="1"/>
  <c r="AD95" i="11"/>
  <c r="AM95" i="11" s="1"/>
  <c r="O30" i="13" s="1"/>
  <c r="AB95" i="11"/>
  <c r="AK95" i="11" s="1"/>
  <c r="M30" i="13" s="1"/>
  <c r="V85" i="11"/>
  <c r="AE101" i="11"/>
  <c r="AN101" i="11" s="1"/>
  <c r="P36" i="13" s="1"/>
  <c r="V111" i="11"/>
  <c r="AB99" i="11"/>
  <c r="AK99" i="11" s="1"/>
  <c r="M34" i="13" s="1"/>
  <c r="L100" i="11"/>
  <c r="AI100" i="11" s="1"/>
  <c r="AR100" i="11" s="1"/>
  <c r="T35" i="13" s="1"/>
  <c r="U100" i="11"/>
  <c r="S98" i="11"/>
  <c r="AE81" i="11"/>
  <c r="AN81" i="11" s="1"/>
  <c r="P16" i="13" s="1"/>
  <c r="AE109" i="11"/>
  <c r="AN109" i="11" s="1"/>
  <c r="P44" i="13" s="1"/>
  <c r="V84" i="11"/>
  <c r="S84" i="11"/>
  <c r="U84" i="11"/>
  <c r="L84" i="11"/>
  <c r="Y84" i="11"/>
  <c r="X84" i="11"/>
  <c r="W84" i="11"/>
  <c r="R84" i="11"/>
  <c r="T84" i="11"/>
  <c r="Q85" i="11"/>
  <c r="R109" i="11"/>
  <c r="Q109" i="11"/>
  <c r="AA109" i="11" s="1"/>
  <c r="AJ109" i="11" s="1"/>
  <c r="L44" i="13" s="1"/>
  <c r="S89" i="11"/>
  <c r="AC89" i="11" s="1"/>
  <c r="AL89" i="11" s="1"/>
  <c r="N24" i="13" s="1"/>
  <c r="T89" i="11"/>
  <c r="AD89" i="11" s="1"/>
  <c r="AM89" i="11" s="1"/>
  <c r="O24" i="13" s="1"/>
  <c r="U89" i="11"/>
  <c r="AE89" i="11" s="1"/>
  <c r="AN89" i="11" s="1"/>
  <c r="P24" i="13" s="1"/>
  <c r="Y92" i="11"/>
  <c r="Z61" i="13"/>
  <c r="AE116" i="11"/>
  <c r="AN116" i="11" s="1"/>
  <c r="P51" i="13" s="1"/>
  <c r="AC93" i="11"/>
  <c r="AL93" i="11" s="1"/>
  <c r="N28" i="13" s="1"/>
  <c r="X109" i="11"/>
  <c r="AC109" i="11" s="1"/>
  <c r="AE112" i="11"/>
  <c r="AN112" i="11" s="1"/>
  <c r="P47" i="13" s="1"/>
  <c r="T91" i="11"/>
  <c r="AD91" i="11" s="1"/>
  <c r="AM91" i="11" s="1"/>
  <c r="O26" i="13" s="1"/>
  <c r="T106" i="11"/>
  <c r="Z84" i="11"/>
  <c r="W89" i="11"/>
  <c r="W109" i="11"/>
  <c r="U85" i="11"/>
  <c r="V89" i="11"/>
  <c r="AA89" i="11" s="1"/>
  <c r="AJ89" i="11" s="1"/>
  <c r="L24" i="13" s="1"/>
  <c r="S123" i="11"/>
  <c r="Y123" i="11"/>
  <c r="R123" i="11"/>
  <c r="W122" i="11"/>
  <c r="AB122" i="11" s="1"/>
  <c r="Z122" i="11"/>
  <c r="AE122" i="11" s="1"/>
  <c r="L89" i="11"/>
  <c r="X122" i="11"/>
  <c r="AC122" i="11" s="1"/>
  <c r="R89" i="11"/>
  <c r="S15" i="11"/>
  <c r="T15" i="11"/>
  <c r="L15" i="11"/>
  <c r="Y15" i="11"/>
  <c r="U15" i="11"/>
  <c r="W15" i="11"/>
  <c r="V15" i="11"/>
  <c r="AA15" i="11" s="1"/>
  <c r="R15" i="11"/>
  <c r="AF80" i="11"/>
  <c r="AO80" i="11" s="1"/>
  <c r="Q15" i="13" s="1"/>
  <c r="AG80" i="11"/>
  <c r="AP80" i="11" s="1"/>
  <c r="R15" i="13" s="1"/>
  <c r="AB80" i="11"/>
  <c r="AK80" i="11" s="1"/>
  <c r="M15" i="13" s="1"/>
  <c r="AA80" i="11"/>
  <c r="AJ80" i="11" s="1"/>
  <c r="L15" i="13" s="1"/>
  <c r="Z14" i="11"/>
  <c r="AE14" i="11" s="1"/>
  <c r="AN14" i="11" s="1"/>
  <c r="O13" i="5" s="1"/>
  <c r="R14" i="11"/>
  <c r="T14" i="11"/>
  <c r="Y14" i="11"/>
  <c r="Q14" i="11"/>
  <c r="W14" i="11"/>
  <c r="S14" i="11"/>
  <c r="L14" i="11"/>
  <c r="V14" i="11"/>
  <c r="X14" i="11"/>
  <c r="Y107" i="11"/>
  <c r="Z102" i="11"/>
  <c r="Z65" i="13"/>
  <c r="R107" i="11"/>
  <c r="X107" i="11"/>
  <c r="AG110" i="11"/>
  <c r="Z98" i="11"/>
  <c r="U98" i="11"/>
  <c r="Q104" i="11"/>
  <c r="Z23" i="13"/>
  <c r="Z131" i="11"/>
  <c r="T131" i="11"/>
  <c r="AH91" i="11"/>
  <c r="AQ91" i="11" s="1"/>
  <c r="S26" i="13" s="1"/>
  <c r="U26" i="13" s="1"/>
  <c r="L107" i="11"/>
  <c r="AI107" i="11" s="1"/>
  <c r="AR107" i="11" s="1"/>
  <c r="T42" i="13" s="1"/>
  <c r="AF110" i="11"/>
  <c r="AO110" i="11" s="1"/>
  <c r="Q45" i="13" s="1"/>
  <c r="AI116" i="11"/>
  <c r="AD51" i="13" s="1"/>
  <c r="Y98" i="11"/>
  <c r="L98" i="11"/>
  <c r="AF98" i="11" s="1"/>
  <c r="AO98" i="11" s="1"/>
  <c r="Q33" i="13" s="1"/>
  <c r="S91" i="11"/>
  <c r="L108" i="11"/>
  <c r="R108" i="11"/>
  <c r="S108" i="11"/>
  <c r="Q108" i="11"/>
  <c r="W102" i="11"/>
  <c r="Y102" i="11"/>
  <c r="R102" i="11"/>
  <c r="Z55" i="13"/>
  <c r="T102" i="11"/>
  <c r="Z107" i="11"/>
  <c r="Q102" i="11"/>
  <c r="U102" i="11"/>
  <c r="Q129" i="11"/>
  <c r="AA129" i="11" s="1"/>
  <c r="AJ129" i="11" s="1"/>
  <c r="L64" i="13" s="1"/>
  <c r="U129" i="11"/>
  <c r="U103" i="11"/>
  <c r="Z103" i="11"/>
  <c r="T103" i="11"/>
  <c r="AD103" i="11" s="1"/>
  <c r="AM103" i="11" s="1"/>
  <c r="O38" i="13" s="1"/>
  <c r="Q105" i="11"/>
  <c r="L102" i="11"/>
  <c r="AF102" i="11" s="1"/>
  <c r="AO102" i="11" s="1"/>
  <c r="Q37" i="13" s="1"/>
  <c r="R131" i="11"/>
  <c r="S131" i="11"/>
  <c r="R111" i="11"/>
  <c r="L111" i="11"/>
  <c r="AI111" i="11" s="1"/>
  <c r="AR111" i="11" s="1"/>
  <c r="T46" i="13" s="1"/>
  <c r="X111" i="11"/>
  <c r="AC111" i="11" s="1"/>
  <c r="AL111" i="11" s="1"/>
  <c r="N46" i="13" s="1"/>
  <c r="Z100" i="11"/>
  <c r="W100" i="11"/>
  <c r="S100" i="11"/>
  <c r="W107" i="11"/>
  <c r="U107" i="11"/>
  <c r="S107" i="11"/>
  <c r="AC107" i="11" s="1"/>
  <c r="AL107" i="11" s="1"/>
  <c r="N42" i="13" s="1"/>
  <c r="W98" i="11"/>
  <c r="Q98" i="11"/>
  <c r="V82" i="11"/>
  <c r="W82" i="11"/>
  <c r="R82" i="11"/>
  <c r="L82" i="11"/>
  <c r="Y82" i="11"/>
  <c r="T82" i="11"/>
  <c r="X82" i="11"/>
  <c r="S82" i="11"/>
  <c r="V90" i="11"/>
  <c r="AA90" i="11" s="1"/>
  <c r="AJ90" i="11" s="1"/>
  <c r="L25" i="13" s="1"/>
  <c r="X90" i="11"/>
  <c r="T90" i="11"/>
  <c r="W90" i="11"/>
  <c r="R90" i="11"/>
  <c r="S90" i="11"/>
  <c r="L90" i="11"/>
  <c r="Y90" i="11"/>
  <c r="Q91" i="11"/>
  <c r="W91" i="11"/>
  <c r="R91" i="11"/>
  <c r="X91" i="11"/>
  <c r="L99" i="11"/>
  <c r="U99" i="11"/>
  <c r="AE99" i="11" s="1"/>
  <c r="AN99" i="11" s="1"/>
  <c r="P34" i="13" s="1"/>
  <c r="W108" i="11"/>
  <c r="Z44" i="13"/>
  <c r="Z47" i="13"/>
  <c r="Z50" i="13"/>
  <c r="Z53" i="13"/>
  <c r="W56" i="13"/>
  <c r="AF131" i="11"/>
  <c r="AO131" i="11" s="1"/>
  <c r="Q66" i="13" s="1"/>
  <c r="AG131" i="11"/>
  <c r="AP131" i="11" s="1"/>
  <c r="R66" i="13" s="1"/>
  <c r="AI131" i="11"/>
  <c r="AR131" i="11" s="1"/>
  <c r="T66" i="13" s="1"/>
  <c r="AH131" i="11"/>
  <c r="AQ131" i="11" s="1"/>
  <c r="S66" i="13" s="1"/>
  <c r="Z60" i="13"/>
  <c r="V103" i="11"/>
  <c r="S103" i="11"/>
  <c r="AC103" i="11" s="1"/>
  <c r="AL103" i="11" s="1"/>
  <c r="N38" i="13" s="1"/>
  <c r="Z49" i="13"/>
  <c r="AB67" i="13"/>
  <c r="V57" i="13"/>
  <c r="S104" i="11"/>
  <c r="AC104" i="11" s="1"/>
  <c r="AL104" i="11" s="1"/>
  <c r="N39" i="13" s="1"/>
  <c r="AA54" i="13"/>
  <c r="AA18" i="13"/>
  <c r="AD31" i="13"/>
  <c r="AD15" i="13"/>
  <c r="R105" i="11"/>
  <c r="W105" i="11"/>
  <c r="AG87" i="11"/>
  <c r="AP87" i="11" s="1"/>
  <c r="R22" i="13" s="1"/>
  <c r="AG120" i="11"/>
  <c r="AP120" i="11" s="1"/>
  <c r="R55" i="13" s="1"/>
  <c r="AH120" i="11"/>
  <c r="AQ120" i="11" s="1"/>
  <c r="S55" i="13" s="1"/>
  <c r="AI120" i="11"/>
  <c r="AR120" i="11" s="1"/>
  <c r="T55" i="13" s="1"/>
  <c r="AF120" i="11"/>
  <c r="AO120" i="11" s="1"/>
  <c r="Q55" i="13" s="1"/>
  <c r="Z45" i="13"/>
  <c r="Z18" i="13"/>
  <c r="Z52" i="13"/>
  <c r="AH92" i="11"/>
  <c r="AQ92" i="11" s="1"/>
  <c r="S27" i="13" s="1"/>
  <c r="AI92" i="11"/>
  <c r="AR92" i="11" s="1"/>
  <c r="T27" i="13" s="1"/>
  <c r="AF92" i="11"/>
  <c r="AO92" i="11" s="1"/>
  <c r="Q27" i="13" s="1"/>
  <c r="AG92" i="11"/>
  <c r="AP92" i="11" s="1"/>
  <c r="R27" i="13" s="1"/>
  <c r="AC26" i="13"/>
  <c r="AD45" i="13"/>
  <c r="AC53" i="13"/>
  <c r="AD28" i="13"/>
  <c r="AB51" i="13"/>
  <c r="AC16" i="13"/>
  <c r="AA61" i="13"/>
  <c r="AI98" i="11"/>
  <c r="AR98" i="11" s="1"/>
  <c r="T33" i="13" s="1"/>
  <c r="AB60" i="13"/>
  <c r="AC65" i="13"/>
  <c r="AB62" i="13"/>
  <c r="AB58" i="13"/>
  <c r="X30" i="13"/>
  <c r="AI109" i="11"/>
  <c r="AR109" i="11" s="1"/>
  <c r="T44" i="13" s="1"/>
  <c r="AF109" i="11"/>
  <c r="AO109" i="11" s="1"/>
  <c r="Q44" i="13" s="1"/>
  <c r="AH109" i="11"/>
  <c r="AQ109" i="11" s="1"/>
  <c r="S44" i="13" s="1"/>
  <c r="AG109" i="11"/>
  <c r="AP109" i="11" s="1"/>
  <c r="R44" i="13" s="1"/>
  <c r="AI112" i="11"/>
  <c r="AR112" i="11" s="1"/>
  <c r="T47" i="13" s="1"/>
  <c r="AG112" i="11"/>
  <c r="AP112" i="11" s="1"/>
  <c r="R47" i="13" s="1"/>
  <c r="AH112" i="11"/>
  <c r="AQ112" i="11" s="1"/>
  <c r="S47" i="13" s="1"/>
  <c r="AF112" i="11"/>
  <c r="AO112" i="11" s="1"/>
  <c r="Q47" i="13" s="1"/>
  <c r="AF115" i="11"/>
  <c r="AO115" i="11" s="1"/>
  <c r="Q50" i="13" s="1"/>
  <c r="AG115" i="11"/>
  <c r="AP115" i="11" s="1"/>
  <c r="R50" i="13" s="1"/>
  <c r="AI115" i="11"/>
  <c r="AR115" i="11" s="1"/>
  <c r="T50" i="13" s="1"/>
  <c r="AH115" i="11"/>
  <c r="AQ115" i="11" s="1"/>
  <c r="S50" i="13" s="1"/>
  <c r="Z22" i="13"/>
  <c r="AI104" i="11"/>
  <c r="AR104" i="11" s="1"/>
  <c r="T39" i="13" s="1"/>
  <c r="AG104" i="11"/>
  <c r="AP104" i="11" s="1"/>
  <c r="R39" i="13" s="1"/>
  <c r="AF104" i="11"/>
  <c r="AO104" i="11" s="1"/>
  <c r="Q39" i="13" s="1"/>
  <c r="AH104" i="11"/>
  <c r="AQ104" i="11" s="1"/>
  <c r="S39" i="13" s="1"/>
  <c r="AD54" i="13"/>
  <c r="V56" i="13"/>
  <c r="Z28" i="13"/>
  <c r="W30" i="13"/>
  <c r="Z36" i="13"/>
  <c r="AD53" i="13"/>
  <c r="AC51" i="13"/>
  <c r="AA16" i="13"/>
  <c r="AB61" i="13"/>
  <c r="AC60" i="13"/>
  <c r="AD65" i="13"/>
  <c r="AD58" i="13"/>
  <c r="AF129" i="11"/>
  <c r="AO129" i="11" s="1"/>
  <c r="Q64" i="13" s="1"/>
  <c r="AG129" i="11"/>
  <c r="AP129" i="11" s="1"/>
  <c r="R64" i="13" s="1"/>
  <c r="AH129" i="11"/>
  <c r="AQ129" i="11" s="1"/>
  <c r="S64" i="13" s="1"/>
  <c r="AA58" i="13"/>
  <c r="AG117" i="11"/>
  <c r="AP117" i="11" s="1"/>
  <c r="R52" i="13" s="1"/>
  <c r="AH117" i="11"/>
  <c r="AQ117" i="11" s="1"/>
  <c r="S52" i="13" s="1"/>
  <c r="AF117" i="11"/>
  <c r="AO117" i="11" s="1"/>
  <c r="Q52" i="13" s="1"/>
  <c r="AI117" i="11"/>
  <c r="AR117" i="11" s="1"/>
  <c r="T52" i="13" s="1"/>
  <c r="AF86" i="11"/>
  <c r="AO86" i="11" s="1"/>
  <c r="Q21" i="13" s="1"/>
  <c r="AA67" i="13"/>
  <c r="X24" i="13"/>
  <c r="AH124" i="11"/>
  <c r="AQ124" i="11" s="1"/>
  <c r="S59" i="13" s="1"/>
  <c r="AG124" i="11"/>
  <c r="AP124" i="11" s="1"/>
  <c r="R59" i="13" s="1"/>
  <c r="AI124" i="11"/>
  <c r="AR124" i="11" s="1"/>
  <c r="T59" i="13" s="1"/>
  <c r="AF124" i="11"/>
  <c r="AO124" i="11" s="1"/>
  <c r="Q59" i="13" s="1"/>
  <c r="AG97" i="11"/>
  <c r="AP97" i="11" s="1"/>
  <c r="R32" i="13" s="1"/>
  <c r="AF97" i="11"/>
  <c r="AO97" i="11" s="1"/>
  <c r="Q32" i="13" s="1"/>
  <c r="AI97" i="11"/>
  <c r="AR97" i="11" s="1"/>
  <c r="T32" i="13" s="1"/>
  <c r="AH97" i="11"/>
  <c r="AQ97" i="11" s="1"/>
  <c r="S32" i="13" s="1"/>
  <c r="V131" i="11"/>
  <c r="Y131" i="11"/>
  <c r="U131" i="11"/>
  <c r="AE131" i="11" s="1"/>
  <c r="AN131" i="11" s="1"/>
  <c r="P66" i="13" s="1"/>
  <c r="W111" i="11"/>
  <c r="Z111" i="11"/>
  <c r="Y111" i="11"/>
  <c r="T111" i="11"/>
  <c r="AD26" i="13"/>
  <c r="AF128" i="11"/>
  <c r="AO128" i="11" s="1"/>
  <c r="Q63" i="13" s="1"/>
  <c r="AG128" i="11"/>
  <c r="AP128" i="11" s="1"/>
  <c r="R63" i="13" s="1"/>
  <c r="AH128" i="11"/>
  <c r="AQ128" i="11" s="1"/>
  <c r="S63" i="13" s="1"/>
  <c r="AI128" i="11"/>
  <c r="AR128" i="11" s="1"/>
  <c r="T63" i="13" s="1"/>
  <c r="V107" i="11"/>
  <c r="AB53" i="13"/>
  <c r="AB28" i="13"/>
  <c r="AA51" i="13"/>
  <c r="AD16" i="13"/>
  <c r="AD61" i="13"/>
  <c r="X98" i="11"/>
  <c r="V98" i="11"/>
  <c r="T98" i="11"/>
  <c r="AD60" i="13"/>
  <c r="AB65" i="13"/>
  <c r="AC62" i="13"/>
  <c r="Z56" i="13"/>
  <c r="AF95" i="11"/>
  <c r="AO95" i="11" s="1"/>
  <c r="Q30" i="13" s="1"/>
  <c r="AG95" i="11"/>
  <c r="AP95" i="11" s="1"/>
  <c r="R30" i="13" s="1"/>
  <c r="AI95" i="11"/>
  <c r="AR95" i="11" s="1"/>
  <c r="T30" i="13" s="1"/>
  <c r="AH95" i="11"/>
  <c r="AQ95" i="11" s="1"/>
  <c r="S30" i="13" s="1"/>
  <c r="AC67" i="13"/>
  <c r="Z21" i="13"/>
  <c r="AB18" i="13"/>
  <c r="AB31" i="13"/>
  <c r="L105" i="11"/>
  <c r="Z58" i="13"/>
  <c r="AA26" i="13"/>
  <c r="AH107" i="11"/>
  <c r="AQ107" i="11" s="1"/>
  <c r="S42" i="13" s="1"/>
  <c r="AC28" i="13"/>
  <c r="Y56" i="13"/>
  <c r="AA62" i="13"/>
  <c r="AH94" i="11"/>
  <c r="AQ94" i="11" s="1"/>
  <c r="S29" i="13" s="1"/>
  <c r="AF94" i="11"/>
  <c r="AO94" i="11" s="1"/>
  <c r="Q29" i="13" s="1"/>
  <c r="AG94" i="11"/>
  <c r="AP94" i="11" s="1"/>
  <c r="R29" i="13" s="1"/>
  <c r="AI94" i="11"/>
  <c r="AR94" i="11" s="1"/>
  <c r="T29" i="13" s="1"/>
  <c r="AH122" i="11"/>
  <c r="AQ122" i="11" s="1"/>
  <c r="S57" i="13" s="1"/>
  <c r="AG122" i="11"/>
  <c r="AP122" i="11" s="1"/>
  <c r="R57" i="13" s="1"/>
  <c r="AI122" i="11"/>
  <c r="AR122" i="11" s="1"/>
  <c r="T57" i="13" s="1"/>
  <c r="AF122" i="11"/>
  <c r="AO122" i="11" s="1"/>
  <c r="Q57" i="13" s="1"/>
  <c r="AB54" i="13"/>
  <c r="AC18" i="13"/>
  <c r="AC31" i="13"/>
  <c r="U105" i="11"/>
  <c r="X105" i="11"/>
  <c r="AC105" i="11" s="1"/>
  <c r="AL105" i="11" s="1"/>
  <c r="N40" i="13" s="1"/>
  <c r="V105" i="11"/>
  <c r="T105" i="11"/>
  <c r="X55" i="13"/>
  <c r="Z32" i="13"/>
  <c r="AI114" i="11"/>
  <c r="AR114" i="11" s="1"/>
  <c r="T49" i="13" s="1"/>
  <c r="AH114" i="11"/>
  <c r="AQ114" i="11" s="1"/>
  <c r="S49" i="13" s="1"/>
  <c r="AF114" i="11"/>
  <c r="AO114" i="11" s="1"/>
  <c r="Q49" i="13" s="1"/>
  <c r="AG114" i="11"/>
  <c r="AP114" i="11" s="1"/>
  <c r="R49" i="13" s="1"/>
  <c r="AC58" i="13"/>
  <c r="V30" i="13"/>
  <c r="Y44" i="13"/>
  <c r="Y47" i="13"/>
  <c r="AG113" i="11"/>
  <c r="AP113" i="11" s="1"/>
  <c r="R48" i="13" s="1"/>
  <c r="AF113" i="11"/>
  <c r="AO113" i="11" s="1"/>
  <c r="Q48" i="13" s="1"/>
  <c r="AI113" i="11"/>
  <c r="AR113" i="11" s="1"/>
  <c r="T48" i="13" s="1"/>
  <c r="AH113" i="11"/>
  <c r="AQ113" i="11" s="1"/>
  <c r="S48" i="13" s="1"/>
  <c r="W103" i="11"/>
  <c r="AB103" i="11" s="1"/>
  <c r="AK103" i="11" s="1"/>
  <c r="M38" i="13" s="1"/>
  <c r="L103" i="11"/>
  <c r="AD67" i="13"/>
  <c r="V104" i="11"/>
  <c r="AC54" i="13"/>
  <c r="AD18" i="13"/>
  <c r="AG121" i="11"/>
  <c r="AP121" i="11" s="1"/>
  <c r="R56" i="13" s="1"/>
  <c r="AH121" i="11"/>
  <c r="AQ121" i="11" s="1"/>
  <c r="S56" i="13" s="1"/>
  <c r="AF121" i="11"/>
  <c r="AO121" i="11" s="1"/>
  <c r="Q56" i="13" s="1"/>
  <c r="AI121" i="11"/>
  <c r="AR121" i="11" s="1"/>
  <c r="T56" i="13" s="1"/>
  <c r="AA31" i="13"/>
  <c r="Z105" i="11"/>
  <c r="Y105" i="11"/>
  <c r="AI101" i="11"/>
  <c r="AR101" i="11" s="1"/>
  <c r="T36" i="13" s="1"/>
  <c r="AF101" i="11"/>
  <c r="AO101" i="11" s="1"/>
  <c r="Q36" i="13" s="1"/>
  <c r="AG101" i="11"/>
  <c r="AP101" i="11" s="1"/>
  <c r="R36" i="13" s="1"/>
  <c r="AH101" i="11"/>
  <c r="AQ101" i="11" s="1"/>
  <c r="S36" i="13" s="1"/>
  <c r="V28" i="13"/>
  <c r="AF85" i="11"/>
  <c r="AO85" i="11" s="1"/>
  <c r="Q20" i="13" s="1"/>
  <c r="AI85" i="11"/>
  <c r="AR85" i="11" s="1"/>
  <c r="T20" i="13" s="1"/>
  <c r="AH85" i="11"/>
  <c r="AQ85" i="11" s="1"/>
  <c r="S20" i="13" s="1"/>
  <c r="Q131" i="11"/>
  <c r="AB26" i="13"/>
  <c r="AA53" i="13"/>
  <c r="AA28" i="13"/>
  <c r="AB16" i="13"/>
  <c r="AC61" i="13"/>
  <c r="AA60" i="13"/>
  <c r="Z27" i="13"/>
  <c r="AA65" i="13"/>
  <c r="AD62" i="13"/>
  <c r="R55" i="6"/>
  <c r="S55" i="6"/>
  <c r="R56" i="6"/>
  <c r="S56" i="6"/>
  <c r="R57" i="6"/>
  <c r="S57" i="6"/>
  <c r="R58" i="6"/>
  <c r="S58" i="6"/>
  <c r="R59" i="6"/>
  <c r="S59" i="6"/>
  <c r="R60" i="6"/>
  <c r="S60" i="6"/>
  <c r="R61" i="6"/>
  <c r="S61" i="6"/>
  <c r="T61" i="6"/>
  <c r="U61" i="6" s="1"/>
  <c r="R62" i="6"/>
  <c r="S62" i="6"/>
  <c r="R63" i="6"/>
  <c r="S63" i="6"/>
  <c r="R64" i="6"/>
  <c r="S64" i="6"/>
  <c r="R36" i="6"/>
  <c r="S36" i="6"/>
  <c r="R37" i="6"/>
  <c r="S37" i="6"/>
  <c r="T37" i="6"/>
  <c r="U37" i="6" s="1"/>
  <c r="R38" i="6"/>
  <c r="S38" i="6"/>
  <c r="R39" i="6"/>
  <c r="S39" i="6"/>
  <c r="R40" i="6"/>
  <c r="S40" i="6"/>
  <c r="T40" i="6"/>
  <c r="U40" i="6" s="1"/>
  <c r="R41" i="6"/>
  <c r="S41" i="6"/>
  <c r="R42" i="6"/>
  <c r="S42" i="6"/>
  <c r="R43" i="6"/>
  <c r="S43" i="6"/>
  <c r="R44" i="6"/>
  <c r="S44" i="6"/>
  <c r="R18" i="6"/>
  <c r="S18" i="6"/>
  <c r="T18" i="6"/>
  <c r="U18" i="6" s="1"/>
  <c r="R19" i="6"/>
  <c r="S19" i="6"/>
  <c r="R20" i="6"/>
  <c r="S20" i="6"/>
  <c r="R21" i="6"/>
  <c r="S21" i="6"/>
  <c r="R22" i="6"/>
  <c r="S22" i="6"/>
  <c r="R23" i="6"/>
  <c r="S23" i="6"/>
  <c r="R24" i="6"/>
  <c r="S24" i="6"/>
  <c r="R25" i="6"/>
  <c r="S25" i="6"/>
  <c r="R26" i="6"/>
  <c r="S26" i="6"/>
  <c r="T26" i="6"/>
  <c r="U26" i="6" s="1"/>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E2183" i="6"/>
  <c r="J1739" i="6"/>
  <c r="K2183" i="6"/>
  <c r="E2184" i="6"/>
  <c r="J1740" i="6"/>
  <c r="K2184" i="6"/>
  <c r="E2185" i="6"/>
  <c r="J1741" i="6"/>
  <c r="K2185" i="6"/>
  <c r="E2186" i="6"/>
  <c r="J1742" i="6"/>
  <c r="K2186" i="6"/>
  <c r="E2187" i="6"/>
  <c r="J1743" i="6"/>
  <c r="K2187" i="6"/>
  <c r="E2188" i="6"/>
  <c r="J1744" i="6"/>
  <c r="K2188" i="6"/>
  <c r="E2189" i="6"/>
  <c r="J1745" i="6"/>
  <c r="K2189" i="6"/>
  <c r="E2190" i="6"/>
  <c r="J1746" i="6"/>
  <c r="K2190" i="6"/>
  <c r="E2191" i="6"/>
  <c r="J1747" i="6"/>
  <c r="K2191" i="6"/>
  <c r="E2192" i="6"/>
  <c r="J1748" i="6"/>
  <c r="K2192" i="6"/>
  <c r="E2193" i="6"/>
  <c r="J1749" i="6"/>
  <c r="K2193" i="6"/>
  <c r="E2194" i="6"/>
  <c r="J1750" i="6"/>
  <c r="K2194" i="6"/>
  <c r="E2195" i="6"/>
  <c r="J1751" i="6"/>
  <c r="K2195" i="6"/>
  <c r="E2196" i="6"/>
  <c r="J1752" i="6"/>
  <c r="K2196" i="6"/>
  <c r="E2197" i="6"/>
  <c r="J1753" i="6"/>
  <c r="K2197" i="6"/>
  <c r="E2198" i="6"/>
  <c r="J1754" i="6"/>
  <c r="K2198" i="6"/>
  <c r="E2199" i="6"/>
  <c r="J1755" i="6"/>
  <c r="K2199" i="6"/>
  <c r="E2200" i="6"/>
  <c r="J1756" i="6"/>
  <c r="K2200" i="6"/>
  <c r="E2201" i="6"/>
  <c r="J1757" i="6"/>
  <c r="K2201" i="6"/>
  <c r="E2202" i="6"/>
  <c r="J1758" i="6"/>
  <c r="K2202" i="6"/>
  <c r="E2203" i="6"/>
  <c r="J1759" i="6"/>
  <c r="K2203" i="6"/>
  <c r="E2204" i="6"/>
  <c r="J1760" i="6"/>
  <c r="K2204" i="6"/>
  <c r="E2205" i="6"/>
  <c r="J1761" i="6"/>
  <c r="K2205" i="6"/>
  <c r="E2206" i="6"/>
  <c r="J1762" i="6"/>
  <c r="K2206" i="6"/>
  <c r="E2207" i="6"/>
  <c r="J1763" i="6"/>
  <c r="K2207" i="6"/>
  <c r="E2208" i="6"/>
  <c r="J1764" i="6"/>
  <c r="K2208" i="6"/>
  <c r="E2209" i="6"/>
  <c r="J1765" i="6"/>
  <c r="K2209" i="6"/>
  <c r="E2210" i="6"/>
  <c r="J1766" i="6"/>
  <c r="K2210" i="6"/>
  <c r="E2211" i="6"/>
  <c r="J1767" i="6"/>
  <c r="K2211" i="6"/>
  <c r="E2212" i="6"/>
  <c r="J1768" i="6"/>
  <c r="K2212" i="6"/>
  <c r="E2213" i="6"/>
  <c r="J1769" i="6"/>
  <c r="K2213" i="6"/>
  <c r="E2214" i="6"/>
  <c r="J1770" i="6"/>
  <c r="K2214" i="6"/>
  <c r="E2215" i="6"/>
  <c r="J1771" i="6"/>
  <c r="K2215" i="6"/>
  <c r="E2216" i="6"/>
  <c r="J1772" i="6"/>
  <c r="K2216" i="6"/>
  <c r="E2217" i="6"/>
  <c r="J1773" i="6"/>
  <c r="K2217" i="6"/>
  <c r="E2218" i="6"/>
  <c r="J1774" i="6"/>
  <c r="K2218" i="6"/>
  <c r="E2219" i="6"/>
  <c r="J1775" i="6"/>
  <c r="K2219" i="6"/>
  <c r="E2220" i="6"/>
  <c r="J1776" i="6"/>
  <c r="K2220" i="6"/>
  <c r="E2221" i="6"/>
  <c r="J1777" i="6"/>
  <c r="K2221" i="6"/>
  <c r="E2222" i="6"/>
  <c r="J1778" i="6"/>
  <c r="K2222" i="6"/>
  <c r="E2223" i="6"/>
  <c r="J1779" i="6"/>
  <c r="K2223" i="6"/>
  <c r="E2224" i="6"/>
  <c r="J1780" i="6"/>
  <c r="K2224" i="6"/>
  <c r="E2225" i="6"/>
  <c r="J1781" i="6"/>
  <c r="K2225" i="6"/>
  <c r="E2226" i="6"/>
  <c r="J1782" i="6"/>
  <c r="K2226" i="6"/>
  <c r="E2227" i="6"/>
  <c r="J1783" i="6"/>
  <c r="K2227" i="6"/>
  <c r="E2228" i="6"/>
  <c r="J1784" i="6"/>
  <c r="K2228" i="6"/>
  <c r="E2229" i="6"/>
  <c r="J1785" i="6"/>
  <c r="K2229" i="6"/>
  <c r="E2230" i="6"/>
  <c r="J1786" i="6"/>
  <c r="K2230" i="6"/>
  <c r="E2231" i="6"/>
  <c r="J1787" i="6"/>
  <c r="K2231" i="6"/>
  <c r="E2232" i="6"/>
  <c r="J1788" i="6"/>
  <c r="K2232" i="6"/>
  <c r="E2233" i="6"/>
  <c r="J1789" i="6"/>
  <c r="K2233" i="6"/>
  <c r="E2234" i="6"/>
  <c r="J1790" i="6"/>
  <c r="K2234" i="6"/>
  <c r="E2235" i="6"/>
  <c r="J1791" i="6"/>
  <c r="K2235" i="6"/>
  <c r="E2236" i="6"/>
  <c r="J1792" i="6"/>
  <c r="K2236" i="6"/>
  <c r="E2237" i="6"/>
  <c r="J1793" i="6"/>
  <c r="K2237" i="6"/>
  <c r="E2238" i="6"/>
  <c r="J1794" i="6"/>
  <c r="K2238" i="6"/>
  <c r="E2239" i="6"/>
  <c r="J1795" i="6"/>
  <c r="K2239" i="6"/>
  <c r="E2240" i="6"/>
  <c r="J1796" i="6"/>
  <c r="K2240" i="6"/>
  <c r="E2241" i="6"/>
  <c r="J1797" i="6"/>
  <c r="K2241" i="6"/>
  <c r="E2242" i="6"/>
  <c r="J1798" i="6"/>
  <c r="K2242" i="6"/>
  <c r="E2243" i="6"/>
  <c r="J1799" i="6"/>
  <c r="K2243" i="6"/>
  <c r="E2244" i="6"/>
  <c r="J1800" i="6"/>
  <c r="K2244" i="6"/>
  <c r="E2245" i="6"/>
  <c r="J1801" i="6"/>
  <c r="K2245" i="6"/>
  <c r="E2246" i="6"/>
  <c r="J1802" i="6"/>
  <c r="K2246" i="6"/>
  <c r="E2247" i="6"/>
  <c r="J1803" i="6"/>
  <c r="K2247" i="6"/>
  <c r="E2248" i="6"/>
  <c r="J1804" i="6"/>
  <c r="K2248" i="6"/>
  <c r="E2249" i="6"/>
  <c r="J1805" i="6"/>
  <c r="K2249" i="6"/>
  <c r="E2250" i="6"/>
  <c r="J1806" i="6"/>
  <c r="K2250" i="6"/>
  <c r="E2251" i="6"/>
  <c r="J1807" i="6"/>
  <c r="K2251" i="6"/>
  <c r="E2252" i="6"/>
  <c r="J1808" i="6"/>
  <c r="K2252" i="6"/>
  <c r="E2253" i="6"/>
  <c r="J1809" i="6"/>
  <c r="K2253" i="6"/>
  <c r="E2254" i="6"/>
  <c r="J1810" i="6"/>
  <c r="K2254" i="6"/>
  <c r="E2255" i="6"/>
  <c r="J1811" i="6"/>
  <c r="K2255" i="6"/>
  <c r="E2256" i="6"/>
  <c r="J1812" i="6"/>
  <c r="K2256" i="6"/>
  <c r="E2257" i="6"/>
  <c r="J1813" i="6"/>
  <c r="K2257" i="6"/>
  <c r="E2258" i="6"/>
  <c r="J1814" i="6"/>
  <c r="K2258" i="6"/>
  <c r="E2259" i="6"/>
  <c r="J1815" i="6"/>
  <c r="K2259" i="6"/>
  <c r="E2260" i="6"/>
  <c r="J1816" i="6"/>
  <c r="K2260" i="6"/>
  <c r="E2261" i="6"/>
  <c r="J1817" i="6"/>
  <c r="K2261" i="6"/>
  <c r="E2262" i="6"/>
  <c r="J1818" i="6"/>
  <c r="K2262" i="6"/>
  <c r="E2263" i="6"/>
  <c r="J1819" i="6"/>
  <c r="K2263" i="6"/>
  <c r="E2264" i="6"/>
  <c r="J1820" i="6"/>
  <c r="K2264" i="6"/>
  <c r="E2265" i="6"/>
  <c r="J1821" i="6"/>
  <c r="K2265" i="6"/>
  <c r="E2266" i="6"/>
  <c r="J1822" i="6"/>
  <c r="K2266" i="6"/>
  <c r="E2267" i="6"/>
  <c r="J1823" i="6"/>
  <c r="K2267" i="6"/>
  <c r="E2268" i="6"/>
  <c r="J1824" i="6"/>
  <c r="K2268" i="6"/>
  <c r="E2269" i="6"/>
  <c r="J1825" i="6"/>
  <c r="K2269" i="6"/>
  <c r="E2270" i="6"/>
  <c r="J1826" i="6"/>
  <c r="K2270" i="6"/>
  <c r="E2271" i="6"/>
  <c r="J1827" i="6"/>
  <c r="K2271" i="6"/>
  <c r="E2272" i="6"/>
  <c r="J1828" i="6"/>
  <c r="K2272" i="6"/>
  <c r="E2273" i="6"/>
  <c r="J1829" i="6"/>
  <c r="K2273" i="6"/>
  <c r="E2274" i="6"/>
  <c r="J1830" i="6"/>
  <c r="K2274" i="6"/>
  <c r="E2275" i="6"/>
  <c r="J1831" i="6"/>
  <c r="K2275" i="6"/>
  <c r="E2276" i="6"/>
  <c r="J1832" i="6"/>
  <c r="K2276" i="6"/>
  <c r="E2277" i="6"/>
  <c r="J1833" i="6"/>
  <c r="K2277" i="6"/>
  <c r="E2278" i="6"/>
  <c r="J1834" i="6"/>
  <c r="K2278" i="6"/>
  <c r="E2279" i="6"/>
  <c r="J1835" i="6"/>
  <c r="K2279" i="6"/>
  <c r="E2280" i="6"/>
  <c r="J1836" i="6"/>
  <c r="K2280" i="6"/>
  <c r="E2281" i="6"/>
  <c r="J1837" i="6"/>
  <c r="K2281" i="6"/>
  <c r="E2282" i="6"/>
  <c r="J1838" i="6"/>
  <c r="K2282" i="6"/>
  <c r="E2283" i="6"/>
  <c r="J1839" i="6"/>
  <c r="K2283" i="6"/>
  <c r="E2284" i="6"/>
  <c r="J1840" i="6"/>
  <c r="K2284" i="6"/>
  <c r="E2285" i="6"/>
  <c r="J1841" i="6"/>
  <c r="K2285" i="6"/>
  <c r="E2286" i="6"/>
  <c r="J1842" i="6"/>
  <c r="K2286" i="6"/>
  <c r="E2287" i="6"/>
  <c r="J1843" i="6"/>
  <c r="K2287" i="6"/>
  <c r="E2288" i="6"/>
  <c r="J1844" i="6"/>
  <c r="K2288" i="6"/>
  <c r="E2289" i="6"/>
  <c r="J1845" i="6"/>
  <c r="K2289" i="6"/>
  <c r="E2290" i="6"/>
  <c r="J1846" i="6"/>
  <c r="K2290" i="6"/>
  <c r="E2291" i="6"/>
  <c r="J1847" i="6"/>
  <c r="K2291" i="6"/>
  <c r="E2292" i="6"/>
  <c r="J1848" i="6"/>
  <c r="K2292" i="6"/>
  <c r="E2293" i="6"/>
  <c r="J1849" i="6"/>
  <c r="K2293" i="6"/>
  <c r="E2294" i="6"/>
  <c r="J1850" i="6"/>
  <c r="K2294" i="6"/>
  <c r="E2295" i="6"/>
  <c r="J1851" i="6"/>
  <c r="K2295" i="6"/>
  <c r="E2296" i="6"/>
  <c r="J1852" i="6"/>
  <c r="K2296" i="6"/>
  <c r="E2297" i="6"/>
  <c r="J1853" i="6"/>
  <c r="K2297" i="6"/>
  <c r="E2298" i="6"/>
  <c r="J1854" i="6"/>
  <c r="K2298" i="6"/>
  <c r="E2299" i="6"/>
  <c r="J1855" i="6"/>
  <c r="K2299" i="6"/>
  <c r="E2300" i="6"/>
  <c r="J1856" i="6"/>
  <c r="K2300" i="6"/>
  <c r="E2301" i="6"/>
  <c r="J1857" i="6"/>
  <c r="K2301" i="6"/>
  <c r="E2302" i="6"/>
  <c r="J1858" i="6"/>
  <c r="K2302" i="6"/>
  <c r="E2303" i="6"/>
  <c r="J1859" i="6"/>
  <c r="K2303" i="6"/>
  <c r="E2304" i="6"/>
  <c r="J1860" i="6"/>
  <c r="K2304" i="6"/>
  <c r="E2305" i="6"/>
  <c r="J1861" i="6"/>
  <c r="K2305" i="6"/>
  <c r="E2306" i="6"/>
  <c r="J1862" i="6"/>
  <c r="K2306" i="6"/>
  <c r="E2307" i="6"/>
  <c r="J1863" i="6"/>
  <c r="K2307" i="6"/>
  <c r="E2308" i="6"/>
  <c r="J1864" i="6"/>
  <c r="K2308" i="6"/>
  <c r="E2309" i="6"/>
  <c r="J1865" i="6"/>
  <c r="K2309" i="6"/>
  <c r="E2310" i="6"/>
  <c r="J1866" i="6"/>
  <c r="K2310" i="6"/>
  <c r="E2311" i="6"/>
  <c r="J1867" i="6"/>
  <c r="K2311" i="6"/>
  <c r="E2312" i="6"/>
  <c r="J1868" i="6"/>
  <c r="K2312" i="6"/>
  <c r="E2313" i="6"/>
  <c r="J1869" i="6"/>
  <c r="K2313" i="6"/>
  <c r="E2314" i="6"/>
  <c r="J1870" i="6"/>
  <c r="K2314" i="6"/>
  <c r="E2315" i="6"/>
  <c r="J1871" i="6"/>
  <c r="K2315" i="6"/>
  <c r="E2316" i="6"/>
  <c r="J1872" i="6"/>
  <c r="K2316" i="6"/>
  <c r="E2317" i="6"/>
  <c r="J1873" i="6"/>
  <c r="K2317" i="6"/>
  <c r="E2318" i="6"/>
  <c r="J1874" i="6"/>
  <c r="K2318" i="6"/>
  <c r="E2319" i="6"/>
  <c r="J1875" i="6"/>
  <c r="K2319" i="6"/>
  <c r="E2320" i="6"/>
  <c r="J1876" i="6"/>
  <c r="K2320" i="6"/>
  <c r="E2321" i="6"/>
  <c r="J1877" i="6"/>
  <c r="K2321" i="6"/>
  <c r="E2322" i="6"/>
  <c r="J1878" i="6"/>
  <c r="K2322" i="6"/>
  <c r="E2323" i="6"/>
  <c r="J1879" i="6"/>
  <c r="K2323" i="6"/>
  <c r="E2324" i="6"/>
  <c r="J1880" i="6"/>
  <c r="K2324" i="6"/>
  <c r="E2325" i="6"/>
  <c r="J1881" i="6"/>
  <c r="K2325" i="6"/>
  <c r="E2326" i="6"/>
  <c r="J1882" i="6"/>
  <c r="K2326" i="6"/>
  <c r="E2327" i="6"/>
  <c r="J1883" i="6"/>
  <c r="K2327" i="6"/>
  <c r="E2328" i="6"/>
  <c r="J1884" i="6"/>
  <c r="K2328" i="6"/>
  <c r="E2329" i="6"/>
  <c r="J1885" i="6"/>
  <c r="K2329" i="6"/>
  <c r="E2330" i="6"/>
  <c r="J1886" i="6"/>
  <c r="K2330" i="6"/>
  <c r="E2331" i="6"/>
  <c r="J1887" i="6"/>
  <c r="K2331" i="6"/>
  <c r="E2332" i="6"/>
  <c r="J1888" i="6"/>
  <c r="K2332" i="6"/>
  <c r="E2333" i="6"/>
  <c r="J1889" i="6"/>
  <c r="K2333" i="6"/>
  <c r="E2334" i="6"/>
  <c r="J1890" i="6"/>
  <c r="K2334" i="6"/>
  <c r="E2335" i="6"/>
  <c r="J1891" i="6"/>
  <c r="K2335" i="6"/>
  <c r="E2336" i="6"/>
  <c r="J1892" i="6"/>
  <c r="K2336" i="6"/>
  <c r="E2337" i="6"/>
  <c r="J1893" i="6"/>
  <c r="K2337" i="6"/>
  <c r="E2338" i="6"/>
  <c r="J1894" i="6"/>
  <c r="K2338" i="6"/>
  <c r="E2339" i="6"/>
  <c r="J1895" i="6"/>
  <c r="K2339" i="6"/>
  <c r="E2340" i="6"/>
  <c r="J1896" i="6"/>
  <c r="K2340" i="6"/>
  <c r="E2341" i="6"/>
  <c r="J1897" i="6"/>
  <c r="K2341" i="6"/>
  <c r="E2342" i="6"/>
  <c r="J1898" i="6"/>
  <c r="K2342" i="6"/>
  <c r="E2343" i="6"/>
  <c r="J1899" i="6"/>
  <c r="K2343" i="6"/>
  <c r="E2344" i="6"/>
  <c r="J1900" i="6"/>
  <c r="K2344" i="6"/>
  <c r="E2345" i="6"/>
  <c r="J1901" i="6"/>
  <c r="K2345" i="6"/>
  <c r="E2346" i="6"/>
  <c r="J1902" i="6"/>
  <c r="K2346" i="6"/>
  <c r="E2347" i="6"/>
  <c r="J1903" i="6"/>
  <c r="K2347" i="6"/>
  <c r="E2348" i="6"/>
  <c r="J1904" i="6"/>
  <c r="K2348" i="6"/>
  <c r="E2349" i="6"/>
  <c r="J1905" i="6"/>
  <c r="K2349" i="6"/>
  <c r="E2350" i="6"/>
  <c r="J1906" i="6"/>
  <c r="K2350" i="6"/>
  <c r="E2351" i="6"/>
  <c r="J1907" i="6"/>
  <c r="K2351" i="6"/>
  <c r="E2352" i="6"/>
  <c r="J1908" i="6"/>
  <c r="K2352" i="6"/>
  <c r="E2353" i="6"/>
  <c r="J1909" i="6"/>
  <c r="K2353" i="6"/>
  <c r="E2354" i="6"/>
  <c r="J1910" i="6"/>
  <c r="K2354" i="6"/>
  <c r="E2355" i="6"/>
  <c r="J1911" i="6"/>
  <c r="K2355" i="6"/>
  <c r="E2356" i="6"/>
  <c r="J1912" i="6"/>
  <c r="K2356" i="6"/>
  <c r="E2357" i="6"/>
  <c r="J1913" i="6"/>
  <c r="K2357" i="6"/>
  <c r="E2358" i="6"/>
  <c r="J1914" i="6"/>
  <c r="K2358" i="6"/>
  <c r="E2359" i="6"/>
  <c r="J1915" i="6"/>
  <c r="K2359" i="6"/>
  <c r="E2360" i="6"/>
  <c r="J1916" i="6"/>
  <c r="K2360" i="6"/>
  <c r="E2361" i="6"/>
  <c r="J1917" i="6"/>
  <c r="K2361" i="6"/>
  <c r="E2362" i="6"/>
  <c r="J1918" i="6"/>
  <c r="K2362" i="6"/>
  <c r="E2363" i="6"/>
  <c r="J1919" i="6"/>
  <c r="K2363" i="6"/>
  <c r="E2364" i="6"/>
  <c r="J1920" i="6"/>
  <c r="K2364" i="6"/>
  <c r="E2365" i="6"/>
  <c r="J1921" i="6"/>
  <c r="K2365" i="6"/>
  <c r="E2366" i="6"/>
  <c r="J1922" i="6"/>
  <c r="K2366" i="6"/>
  <c r="E2367" i="6"/>
  <c r="J1923" i="6"/>
  <c r="K2367" i="6"/>
  <c r="E2368" i="6"/>
  <c r="J1924" i="6"/>
  <c r="K2368" i="6"/>
  <c r="E2369" i="6"/>
  <c r="J1925" i="6"/>
  <c r="K2369" i="6"/>
  <c r="E2370" i="6"/>
  <c r="J1926" i="6"/>
  <c r="K2370" i="6"/>
  <c r="E2371" i="6"/>
  <c r="J1927" i="6"/>
  <c r="K2371" i="6"/>
  <c r="E2372" i="6"/>
  <c r="J1928" i="6"/>
  <c r="K2372" i="6"/>
  <c r="E2373" i="6"/>
  <c r="J1929" i="6"/>
  <c r="K2373" i="6"/>
  <c r="E2374" i="6"/>
  <c r="J1930" i="6"/>
  <c r="K2374" i="6"/>
  <c r="E2375" i="6"/>
  <c r="J1931" i="6"/>
  <c r="K2375" i="6"/>
  <c r="E2376" i="6"/>
  <c r="J1932" i="6"/>
  <c r="K2376" i="6"/>
  <c r="E2377" i="6"/>
  <c r="J1933" i="6"/>
  <c r="K2377" i="6"/>
  <c r="E2378" i="6"/>
  <c r="J1934" i="6"/>
  <c r="K2378" i="6"/>
  <c r="E2379" i="6"/>
  <c r="J1935" i="6"/>
  <c r="K2379" i="6"/>
  <c r="E2380" i="6"/>
  <c r="J1936" i="6"/>
  <c r="K2380" i="6"/>
  <c r="E2381" i="6"/>
  <c r="J1937" i="6"/>
  <c r="K2381" i="6"/>
  <c r="E2382" i="6"/>
  <c r="J1938" i="6"/>
  <c r="K2382" i="6"/>
  <c r="E2383" i="6"/>
  <c r="J1939" i="6"/>
  <c r="K2383" i="6"/>
  <c r="E2384" i="6"/>
  <c r="J1940" i="6"/>
  <c r="K2384" i="6"/>
  <c r="E2385" i="6"/>
  <c r="J1941" i="6"/>
  <c r="K2385" i="6"/>
  <c r="E2386" i="6"/>
  <c r="J1942" i="6"/>
  <c r="K2386" i="6"/>
  <c r="E2387" i="6"/>
  <c r="J1943" i="6"/>
  <c r="K2387" i="6"/>
  <c r="E2388" i="6"/>
  <c r="J1944" i="6"/>
  <c r="K2388" i="6"/>
  <c r="E2389" i="6"/>
  <c r="J1945" i="6"/>
  <c r="K2389" i="6"/>
  <c r="E2390" i="6"/>
  <c r="J1946" i="6"/>
  <c r="K2390" i="6"/>
  <c r="E2391" i="6"/>
  <c r="J1947" i="6"/>
  <c r="K2391" i="6"/>
  <c r="E2392" i="6"/>
  <c r="J1948" i="6"/>
  <c r="K2392" i="6"/>
  <c r="E2393" i="6"/>
  <c r="J1949" i="6"/>
  <c r="K2393" i="6"/>
  <c r="E2394" i="6"/>
  <c r="J1950" i="6"/>
  <c r="K2394" i="6"/>
  <c r="E2395" i="6"/>
  <c r="J1951" i="6"/>
  <c r="K2395" i="6"/>
  <c r="E2396" i="6"/>
  <c r="J1952" i="6"/>
  <c r="K2396" i="6"/>
  <c r="E2397" i="6"/>
  <c r="J1953" i="6"/>
  <c r="K2397" i="6"/>
  <c r="E2398" i="6"/>
  <c r="J1954" i="6"/>
  <c r="K2398" i="6"/>
  <c r="E2399" i="6"/>
  <c r="J1955" i="6"/>
  <c r="K2399" i="6"/>
  <c r="E2400" i="6"/>
  <c r="J1956" i="6"/>
  <c r="K2400" i="6"/>
  <c r="E2401" i="6"/>
  <c r="J1957" i="6"/>
  <c r="K2401" i="6"/>
  <c r="E2402" i="6"/>
  <c r="J1958" i="6"/>
  <c r="K2402" i="6"/>
  <c r="E2403" i="6"/>
  <c r="J1959" i="6"/>
  <c r="K2403" i="6"/>
  <c r="E2404" i="6"/>
  <c r="J1960" i="6"/>
  <c r="K2404" i="6"/>
  <c r="E2405" i="6"/>
  <c r="J1961" i="6"/>
  <c r="K2405" i="6"/>
  <c r="E2406" i="6"/>
  <c r="J1962" i="6"/>
  <c r="K2406" i="6"/>
  <c r="E2407" i="6"/>
  <c r="J1963" i="6"/>
  <c r="K2407" i="6"/>
  <c r="E2408" i="6"/>
  <c r="J1964" i="6"/>
  <c r="K2408" i="6"/>
  <c r="E2409" i="6"/>
  <c r="J1965" i="6"/>
  <c r="K2409" i="6"/>
  <c r="E2410" i="6"/>
  <c r="J1966" i="6"/>
  <c r="K2410" i="6"/>
  <c r="E2411" i="6"/>
  <c r="J1967" i="6"/>
  <c r="K2411" i="6"/>
  <c r="E2412" i="6"/>
  <c r="J1968" i="6"/>
  <c r="K2412" i="6"/>
  <c r="E2413" i="6"/>
  <c r="J1969" i="6"/>
  <c r="K2413" i="6"/>
  <c r="E2414" i="6"/>
  <c r="J1970" i="6"/>
  <c r="K2414" i="6"/>
  <c r="E2415" i="6"/>
  <c r="J1971" i="6"/>
  <c r="K2415" i="6"/>
  <c r="E2416" i="6"/>
  <c r="J1972" i="6"/>
  <c r="K2416" i="6"/>
  <c r="E2417" i="6"/>
  <c r="J1973" i="6"/>
  <c r="K2417" i="6"/>
  <c r="E2418" i="6"/>
  <c r="J1974" i="6"/>
  <c r="K2418" i="6"/>
  <c r="E2419" i="6"/>
  <c r="J1975" i="6"/>
  <c r="K2419" i="6"/>
  <c r="E2420" i="6"/>
  <c r="J1976" i="6"/>
  <c r="K2420" i="6"/>
  <c r="E2421" i="6"/>
  <c r="J1977" i="6"/>
  <c r="K2421" i="6"/>
  <c r="E2422" i="6"/>
  <c r="J1978" i="6"/>
  <c r="K2422" i="6"/>
  <c r="E2423" i="6"/>
  <c r="J1979" i="6"/>
  <c r="K2423" i="6"/>
  <c r="E2424" i="6"/>
  <c r="J1980" i="6"/>
  <c r="K2424" i="6"/>
  <c r="E2425" i="6"/>
  <c r="J1981" i="6"/>
  <c r="K2425" i="6"/>
  <c r="E2426" i="6"/>
  <c r="J1982" i="6"/>
  <c r="K2426" i="6"/>
  <c r="E2427" i="6"/>
  <c r="J1983" i="6"/>
  <c r="K2427" i="6"/>
  <c r="E2428" i="6"/>
  <c r="J1984" i="6"/>
  <c r="K2428" i="6"/>
  <c r="E2429" i="6"/>
  <c r="J1985" i="6"/>
  <c r="K2429" i="6"/>
  <c r="E2430" i="6"/>
  <c r="J1986" i="6"/>
  <c r="K2430" i="6"/>
  <c r="E2431" i="6"/>
  <c r="J1987" i="6"/>
  <c r="K2431" i="6"/>
  <c r="E2432" i="6"/>
  <c r="J1988" i="6"/>
  <c r="K2432" i="6"/>
  <c r="E2433" i="6"/>
  <c r="J1989" i="6"/>
  <c r="K2433" i="6"/>
  <c r="E2434" i="6"/>
  <c r="J1990" i="6"/>
  <c r="K2434" i="6"/>
  <c r="E2435" i="6"/>
  <c r="J1991" i="6"/>
  <c r="K2435" i="6"/>
  <c r="E2436" i="6"/>
  <c r="J1992" i="6"/>
  <c r="K2436" i="6"/>
  <c r="E2437" i="6"/>
  <c r="J1993" i="6"/>
  <c r="K2437" i="6"/>
  <c r="E2438" i="6"/>
  <c r="J1994" i="6"/>
  <c r="K2438" i="6"/>
  <c r="E2439" i="6"/>
  <c r="J1995" i="6"/>
  <c r="K2439" i="6"/>
  <c r="E2440" i="6"/>
  <c r="J1996" i="6"/>
  <c r="K2440" i="6"/>
  <c r="E2441" i="6"/>
  <c r="J1997" i="6"/>
  <c r="K2441" i="6"/>
  <c r="E2442" i="6"/>
  <c r="J1998" i="6"/>
  <c r="K2442" i="6"/>
  <c r="E2443" i="6"/>
  <c r="J1999" i="6"/>
  <c r="K2443" i="6"/>
  <c r="E2444" i="6"/>
  <c r="J2000" i="6"/>
  <c r="K2444" i="6"/>
  <c r="E2445" i="6"/>
  <c r="J2001" i="6"/>
  <c r="K2445" i="6"/>
  <c r="E2446" i="6"/>
  <c r="J2002" i="6"/>
  <c r="K2446" i="6"/>
  <c r="E2447" i="6"/>
  <c r="J2003" i="6"/>
  <c r="K2447" i="6"/>
  <c r="E2448" i="6"/>
  <c r="J2004" i="6"/>
  <c r="K2448" i="6"/>
  <c r="E2449" i="6"/>
  <c r="J2005" i="6"/>
  <c r="K2449" i="6"/>
  <c r="E2450" i="6"/>
  <c r="J2006" i="6"/>
  <c r="K2450" i="6"/>
  <c r="E2451" i="6"/>
  <c r="J2007" i="6"/>
  <c r="K2451" i="6"/>
  <c r="E2452" i="6"/>
  <c r="J2008" i="6"/>
  <c r="K2452" i="6"/>
  <c r="E2453" i="6"/>
  <c r="J2009" i="6"/>
  <c r="K2453" i="6"/>
  <c r="E2454" i="6"/>
  <c r="J2010" i="6"/>
  <c r="K2454" i="6"/>
  <c r="E2455" i="6"/>
  <c r="J2011" i="6"/>
  <c r="K2455" i="6"/>
  <c r="E2456" i="6"/>
  <c r="J2012" i="6"/>
  <c r="K2456" i="6"/>
  <c r="E2457" i="6"/>
  <c r="J2013" i="6"/>
  <c r="K2457" i="6"/>
  <c r="E2458" i="6"/>
  <c r="J2014" i="6"/>
  <c r="K2458" i="6"/>
  <c r="E2459" i="6"/>
  <c r="J2015" i="6"/>
  <c r="K2459" i="6"/>
  <c r="E2460" i="6"/>
  <c r="J2016" i="6"/>
  <c r="K2460" i="6"/>
  <c r="E2461" i="6"/>
  <c r="J2017" i="6"/>
  <c r="K2461" i="6"/>
  <c r="E2462" i="6"/>
  <c r="J2018" i="6"/>
  <c r="K2462" i="6"/>
  <c r="E2463" i="6"/>
  <c r="J2019" i="6"/>
  <c r="K2463" i="6"/>
  <c r="E2464" i="6"/>
  <c r="J2020" i="6"/>
  <c r="K2464" i="6"/>
  <c r="E2465" i="6"/>
  <c r="J2021" i="6"/>
  <c r="K2465" i="6"/>
  <c r="E2466" i="6"/>
  <c r="J2022" i="6"/>
  <c r="K2466" i="6"/>
  <c r="E2467" i="6"/>
  <c r="J2023" i="6"/>
  <c r="K2467" i="6"/>
  <c r="E2468" i="6"/>
  <c r="J2024" i="6"/>
  <c r="K2468" i="6"/>
  <c r="E2469" i="6"/>
  <c r="J2025" i="6"/>
  <c r="K2469" i="6"/>
  <c r="E2470" i="6"/>
  <c r="J2026" i="6"/>
  <c r="K2470" i="6"/>
  <c r="E2471" i="6"/>
  <c r="J2027" i="6"/>
  <c r="K2471" i="6"/>
  <c r="E2472" i="6"/>
  <c r="J2028" i="6"/>
  <c r="K2472" i="6"/>
  <c r="E2473" i="6"/>
  <c r="J2029" i="6"/>
  <c r="K2473" i="6"/>
  <c r="E2474" i="6"/>
  <c r="J2030" i="6"/>
  <c r="K2474" i="6"/>
  <c r="E2475" i="6"/>
  <c r="J2031" i="6"/>
  <c r="K2475" i="6"/>
  <c r="E2476" i="6"/>
  <c r="J2032" i="6"/>
  <c r="K2476" i="6"/>
  <c r="E2477" i="6"/>
  <c r="J2033" i="6"/>
  <c r="K2477" i="6"/>
  <c r="E2478" i="6"/>
  <c r="J2034" i="6"/>
  <c r="K2478" i="6"/>
  <c r="E2479" i="6"/>
  <c r="J2035" i="6"/>
  <c r="K2479" i="6"/>
  <c r="E2480" i="6"/>
  <c r="J2036" i="6"/>
  <c r="K2480" i="6"/>
  <c r="E2481" i="6"/>
  <c r="J2037" i="6"/>
  <c r="K2481" i="6"/>
  <c r="E2482" i="6"/>
  <c r="J2038" i="6"/>
  <c r="K2482" i="6"/>
  <c r="E2483" i="6"/>
  <c r="J2039" i="6"/>
  <c r="K2483" i="6"/>
  <c r="E2484" i="6"/>
  <c r="J2040" i="6"/>
  <c r="K2484" i="6"/>
  <c r="E2485" i="6"/>
  <c r="J2041" i="6"/>
  <c r="K2485" i="6"/>
  <c r="E2486" i="6"/>
  <c r="J2042" i="6"/>
  <c r="K2486" i="6"/>
  <c r="E2487" i="6"/>
  <c r="J2043" i="6"/>
  <c r="K2487" i="6"/>
  <c r="E2488" i="6"/>
  <c r="J2044" i="6"/>
  <c r="K2488" i="6"/>
  <c r="E2489" i="6"/>
  <c r="J2045" i="6"/>
  <c r="K2489" i="6"/>
  <c r="E2490" i="6"/>
  <c r="J2046" i="6"/>
  <c r="K2490" i="6"/>
  <c r="E2491" i="6"/>
  <c r="J2047" i="6"/>
  <c r="K2491" i="6"/>
  <c r="E2492" i="6"/>
  <c r="J2048" i="6"/>
  <c r="K2492" i="6"/>
  <c r="E2493" i="6"/>
  <c r="J2049" i="6"/>
  <c r="K2493" i="6"/>
  <c r="E2494" i="6"/>
  <c r="J2050" i="6"/>
  <c r="K2494" i="6"/>
  <c r="E2495" i="6"/>
  <c r="J2051" i="6"/>
  <c r="K2495" i="6"/>
  <c r="E2496" i="6"/>
  <c r="J2052" i="6"/>
  <c r="K2496" i="6"/>
  <c r="E2497" i="6"/>
  <c r="J2053" i="6"/>
  <c r="K2497" i="6"/>
  <c r="E2498" i="6"/>
  <c r="J2054" i="6"/>
  <c r="K2498" i="6"/>
  <c r="E2499" i="6"/>
  <c r="J2055" i="6"/>
  <c r="K2499" i="6"/>
  <c r="E2500" i="6"/>
  <c r="J2056" i="6"/>
  <c r="K2500" i="6"/>
  <c r="E2501" i="6"/>
  <c r="J2057" i="6"/>
  <c r="K2501" i="6"/>
  <c r="E2502" i="6"/>
  <c r="J2058" i="6"/>
  <c r="K2502" i="6"/>
  <c r="E2503" i="6"/>
  <c r="J2059" i="6"/>
  <c r="K2503" i="6"/>
  <c r="E2504" i="6"/>
  <c r="J2060" i="6"/>
  <c r="K2504" i="6"/>
  <c r="E2505" i="6"/>
  <c r="J2061" i="6"/>
  <c r="K2505" i="6"/>
  <c r="E2506" i="6"/>
  <c r="J2062" i="6"/>
  <c r="K2506" i="6"/>
  <c r="E2507" i="6"/>
  <c r="J2063" i="6"/>
  <c r="K2507" i="6"/>
  <c r="E2508" i="6"/>
  <c r="J2064" i="6"/>
  <c r="K2508" i="6"/>
  <c r="E2509" i="6"/>
  <c r="J2065" i="6"/>
  <c r="K2509" i="6"/>
  <c r="E2510" i="6"/>
  <c r="J2066" i="6"/>
  <c r="K2510" i="6"/>
  <c r="E2511" i="6"/>
  <c r="J2067" i="6"/>
  <c r="K2511" i="6"/>
  <c r="E2512" i="6"/>
  <c r="J2068" i="6"/>
  <c r="K2512" i="6"/>
  <c r="E2513" i="6"/>
  <c r="J2069" i="6"/>
  <c r="K2513" i="6"/>
  <c r="E2514" i="6"/>
  <c r="J2070" i="6"/>
  <c r="K2514" i="6"/>
  <c r="E2515" i="6"/>
  <c r="J2071" i="6"/>
  <c r="K2515" i="6"/>
  <c r="E2516" i="6"/>
  <c r="J2072" i="6"/>
  <c r="K2516" i="6"/>
  <c r="E2517" i="6"/>
  <c r="J2073" i="6"/>
  <c r="K2517" i="6"/>
  <c r="E2518" i="6"/>
  <c r="J2074" i="6"/>
  <c r="K2518" i="6"/>
  <c r="E2519" i="6"/>
  <c r="J2075" i="6"/>
  <c r="K2519" i="6"/>
  <c r="E2520" i="6"/>
  <c r="J2076" i="6"/>
  <c r="K2520" i="6"/>
  <c r="E2521" i="6"/>
  <c r="J2077" i="6"/>
  <c r="K2521" i="6"/>
  <c r="E2522" i="6"/>
  <c r="J2078" i="6"/>
  <c r="K2522" i="6"/>
  <c r="E2523" i="6"/>
  <c r="J2079" i="6"/>
  <c r="K2523" i="6"/>
  <c r="E2524" i="6"/>
  <c r="J2080" i="6"/>
  <c r="K2524" i="6"/>
  <c r="E2525" i="6"/>
  <c r="J2081" i="6"/>
  <c r="K2525" i="6"/>
  <c r="E2526" i="6"/>
  <c r="J2082" i="6"/>
  <c r="K2526" i="6"/>
  <c r="E2527" i="6"/>
  <c r="J2083" i="6"/>
  <c r="K2527" i="6"/>
  <c r="E2528" i="6"/>
  <c r="J2084" i="6"/>
  <c r="K2528" i="6"/>
  <c r="E2529" i="6"/>
  <c r="J2085" i="6"/>
  <c r="K2529" i="6"/>
  <c r="E2530" i="6"/>
  <c r="J2086" i="6"/>
  <c r="K2530" i="6"/>
  <c r="E2531" i="6"/>
  <c r="J2087" i="6"/>
  <c r="K2531" i="6"/>
  <c r="E2532" i="6"/>
  <c r="J2088" i="6"/>
  <c r="K2532" i="6"/>
  <c r="E2533" i="6"/>
  <c r="J2089" i="6"/>
  <c r="K2533" i="6"/>
  <c r="E2534" i="6"/>
  <c r="J2090" i="6"/>
  <c r="K2534" i="6"/>
  <c r="E2535" i="6"/>
  <c r="J2091" i="6"/>
  <c r="K2535" i="6"/>
  <c r="E2536" i="6"/>
  <c r="J2092" i="6"/>
  <c r="K2536" i="6"/>
  <c r="E2537" i="6"/>
  <c r="J2093" i="6"/>
  <c r="K2537" i="6"/>
  <c r="E2538" i="6"/>
  <c r="J2094" i="6"/>
  <c r="K2538" i="6"/>
  <c r="E2539" i="6"/>
  <c r="J2095" i="6"/>
  <c r="K2539" i="6"/>
  <c r="E2540" i="6"/>
  <c r="J2096" i="6"/>
  <c r="K2540" i="6"/>
  <c r="E2541" i="6"/>
  <c r="J2097" i="6"/>
  <c r="K2541" i="6"/>
  <c r="E2542" i="6"/>
  <c r="J2098" i="6"/>
  <c r="K2542" i="6"/>
  <c r="E2543" i="6"/>
  <c r="J2099" i="6"/>
  <c r="K2543" i="6"/>
  <c r="E2544" i="6"/>
  <c r="J2100" i="6"/>
  <c r="K2544" i="6"/>
  <c r="E2545" i="6"/>
  <c r="J2101" i="6"/>
  <c r="K2545" i="6"/>
  <c r="E2546" i="6"/>
  <c r="J2102" i="6"/>
  <c r="K2546" i="6"/>
  <c r="E2547" i="6"/>
  <c r="J2103" i="6"/>
  <c r="K2547" i="6"/>
  <c r="E2548" i="6"/>
  <c r="J2104" i="6"/>
  <c r="K2548" i="6"/>
  <c r="E2549" i="6"/>
  <c r="J2105" i="6"/>
  <c r="K2549" i="6"/>
  <c r="E2550" i="6"/>
  <c r="J2106" i="6"/>
  <c r="K2550" i="6"/>
  <c r="E2551" i="6"/>
  <c r="J2107" i="6"/>
  <c r="K2551" i="6"/>
  <c r="E2552" i="6"/>
  <c r="J2108" i="6"/>
  <c r="K2552" i="6"/>
  <c r="E2553" i="6"/>
  <c r="J2109" i="6"/>
  <c r="K2553" i="6"/>
  <c r="E2554" i="6"/>
  <c r="J2110" i="6"/>
  <c r="K2554" i="6"/>
  <c r="E2555" i="6"/>
  <c r="J2111" i="6"/>
  <c r="K2555" i="6"/>
  <c r="E2556" i="6"/>
  <c r="J2112" i="6"/>
  <c r="K2556" i="6"/>
  <c r="E2557" i="6"/>
  <c r="J2113" i="6"/>
  <c r="K2557" i="6"/>
  <c r="E2558" i="6"/>
  <c r="J2114" i="6"/>
  <c r="K2558" i="6"/>
  <c r="E2559" i="6"/>
  <c r="J2115" i="6"/>
  <c r="K2559" i="6"/>
  <c r="E2560" i="6"/>
  <c r="J2116" i="6"/>
  <c r="K2560" i="6"/>
  <c r="E2561" i="6"/>
  <c r="J2117" i="6"/>
  <c r="K2561" i="6"/>
  <c r="E2562" i="6"/>
  <c r="J2118" i="6"/>
  <c r="K2562" i="6"/>
  <c r="E2563" i="6"/>
  <c r="J2119" i="6"/>
  <c r="K2563" i="6"/>
  <c r="E2564" i="6"/>
  <c r="J2120" i="6"/>
  <c r="K2564" i="6"/>
  <c r="E2565" i="6"/>
  <c r="J2121" i="6"/>
  <c r="K2565" i="6"/>
  <c r="E2566" i="6"/>
  <c r="J2122" i="6"/>
  <c r="K2566" i="6"/>
  <c r="E2567" i="6"/>
  <c r="J2123" i="6"/>
  <c r="K2567" i="6"/>
  <c r="E2568" i="6"/>
  <c r="J2124" i="6"/>
  <c r="K2568" i="6"/>
  <c r="E2569" i="6"/>
  <c r="J2125" i="6"/>
  <c r="K2569" i="6"/>
  <c r="E2570" i="6"/>
  <c r="J2126" i="6"/>
  <c r="K2570" i="6"/>
  <c r="E2571" i="6"/>
  <c r="J2127" i="6"/>
  <c r="K2571" i="6"/>
  <c r="E2572" i="6"/>
  <c r="J2128" i="6"/>
  <c r="K2572" i="6"/>
  <c r="E2573" i="6"/>
  <c r="J2129" i="6"/>
  <c r="K2573" i="6"/>
  <c r="E2574" i="6"/>
  <c r="J2130" i="6"/>
  <c r="K2574" i="6"/>
  <c r="E2575" i="6"/>
  <c r="J2131" i="6"/>
  <c r="K2575" i="6"/>
  <c r="E2576" i="6"/>
  <c r="J2132" i="6"/>
  <c r="K2576" i="6"/>
  <c r="E2577" i="6"/>
  <c r="J2133" i="6"/>
  <c r="K2577" i="6"/>
  <c r="E2578" i="6"/>
  <c r="J2134" i="6"/>
  <c r="K2578" i="6"/>
  <c r="E2579" i="6"/>
  <c r="J2135" i="6"/>
  <c r="K2579" i="6"/>
  <c r="E2580" i="6"/>
  <c r="J2136" i="6"/>
  <c r="K2580" i="6"/>
  <c r="E2581" i="6"/>
  <c r="J2137" i="6"/>
  <c r="K2581" i="6"/>
  <c r="E2582" i="6"/>
  <c r="J2138" i="6"/>
  <c r="K2582" i="6"/>
  <c r="E2583" i="6"/>
  <c r="J2139" i="6"/>
  <c r="K2583" i="6"/>
  <c r="E2584" i="6"/>
  <c r="J2140" i="6"/>
  <c r="K2584" i="6"/>
  <c r="E2585" i="6"/>
  <c r="J2141" i="6"/>
  <c r="K2585" i="6"/>
  <c r="E2586" i="6"/>
  <c r="J2142" i="6"/>
  <c r="K2586" i="6"/>
  <c r="E2587" i="6"/>
  <c r="J2143" i="6"/>
  <c r="K2587" i="6"/>
  <c r="E2588" i="6"/>
  <c r="J2144" i="6"/>
  <c r="K2588" i="6"/>
  <c r="E2589" i="6"/>
  <c r="J2145" i="6"/>
  <c r="K2589" i="6"/>
  <c r="E2590" i="6"/>
  <c r="J2146" i="6"/>
  <c r="K2590" i="6"/>
  <c r="E2591" i="6"/>
  <c r="J2147" i="6"/>
  <c r="K2591" i="6"/>
  <c r="E2592" i="6"/>
  <c r="J2148" i="6"/>
  <c r="K2592" i="6"/>
  <c r="E2593" i="6"/>
  <c r="J2149" i="6"/>
  <c r="K2593" i="6"/>
  <c r="E2594" i="6"/>
  <c r="J2150" i="6"/>
  <c r="K2594" i="6"/>
  <c r="E2595" i="6"/>
  <c r="J2151" i="6"/>
  <c r="K2595" i="6"/>
  <c r="E2596" i="6"/>
  <c r="J2152" i="6"/>
  <c r="K2596" i="6"/>
  <c r="E2597" i="6"/>
  <c r="J2153" i="6"/>
  <c r="K2597" i="6"/>
  <c r="E2598" i="6"/>
  <c r="J2154" i="6"/>
  <c r="K2598" i="6"/>
  <c r="E2599" i="6"/>
  <c r="J2155" i="6"/>
  <c r="K2599" i="6"/>
  <c r="E2600" i="6"/>
  <c r="J2156" i="6"/>
  <c r="K2600" i="6"/>
  <c r="E2601" i="6"/>
  <c r="J2157" i="6"/>
  <c r="K2601" i="6"/>
  <c r="E2602" i="6"/>
  <c r="J2158" i="6"/>
  <c r="K2602" i="6"/>
  <c r="E2603" i="6"/>
  <c r="J2159" i="6"/>
  <c r="K2603" i="6"/>
  <c r="E2604" i="6"/>
  <c r="J2160" i="6"/>
  <c r="K2604" i="6"/>
  <c r="E2605" i="6"/>
  <c r="J2161" i="6"/>
  <c r="K2605" i="6"/>
  <c r="E2606" i="6"/>
  <c r="J2162" i="6"/>
  <c r="K2606" i="6"/>
  <c r="E2607" i="6"/>
  <c r="J2163" i="6"/>
  <c r="K2607" i="6"/>
  <c r="E2608" i="6"/>
  <c r="J2164" i="6"/>
  <c r="K2608" i="6"/>
  <c r="E2609" i="6"/>
  <c r="J2165" i="6"/>
  <c r="K2609" i="6"/>
  <c r="E2610" i="6"/>
  <c r="J2166" i="6"/>
  <c r="K2610" i="6"/>
  <c r="E2611" i="6"/>
  <c r="J2167" i="6"/>
  <c r="K2611" i="6"/>
  <c r="E2612" i="6"/>
  <c r="J2168" i="6"/>
  <c r="K2612" i="6"/>
  <c r="E2613" i="6"/>
  <c r="J2169" i="6"/>
  <c r="K2613" i="6"/>
  <c r="E2614" i="6"/>
  <c r="J2170" i="6"/>
  <c r="K2614" i="6"/>
  <c r="E2615" i="6"/>
  <c r="J2171" i="6"/>
  <c r="K2615" i="6"/>
  <c r="E2616" i="6"/>
  <c r="J2172" i="6"/>
  <c r="K2616" i="6"/>
  <c r="E2617" i="6"/>
  <c r="J2173" i="6"/>
  <c r="K2617" i="6"/>
  <c r="E2618" i="6"/>
  <c r="J2174" i="6"/>
  <c r="K2618" i="6"/>
  <c r="E2619" i="6"/>
  <c r="J2175" i="6"/>
  <c r="K2619" i="6"/>
  <c r="E2620" i="6"/>
  <c r="J2176" i="6"/>
  <c r="K2620" i="6"/>
  <c r="E2621" i="6"/>
  <c r="J2177" i="6"/>
  <c r="K2621" i="6"/>
  <c r="E2622" i="6"/>
  <c r="J2178" i="6"/>
  <c r="K2622" i="6"/>
  <c r="E2623" i="6"/>
  <c r="J2179" i="6"/>
  <c r="K2623" i="6"/>
  <c r="E2624" i="6"/>
  <c r="J2180" i="6"/>
  <c r="K2624" i="6"/>
  <c r="E2182" i="6"/>
  <c r="J1738" i="6"/>
  <c r="K2182" i="6"/>
  <c r="K2181" i="6"/>
  <c r="E2181" i="6"/>
  <c r="J1737"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E1305" i="6"/>
  <c r="J873" i="6"/>
  <c r="K1305" i="6"/>
  <c r="E1306" i="6"/>
  <c r="J874" i="6"/>
  <c r="K1306" i="6"/>
  <c r="E1307" i="6"/>
  <c r="J875" i="6"/>
  <c r="K1307" i="6"/>
  <c r="E1308" i="6"/>
  <c r="J876" i="6"/>
  <c r="K1308" i="6"/>
  <c r="E1309" i="6"/>
  <c r="J877" i="6"/>
  <c r="K1309" i="6"/>
  <c r="E1310" i="6"/>
  <c r="J878" i="6"/>
  <c r="K1310" i="6"/>
  <c r="E1311" i="6"/>
  <c r="J879" i="6"/>
  <c r="K1311" i="6"/>
  <c r="E1312" i="6"/>
  <c r="J880" i="6"/>
  <c r="K1312" i="6"/>
  <c r="E1313" i="6"/>
  <c r="J881" i="6"/>
  <c r="K1313" i="6"/>
  <c r="E1314" i="6"/>
  <c r="J882" i="6"/>
  <c r="K1314" i="6"/>
  <c r="E1315" i="6"/>
  <c r="J883" i="6"/>
  <c r="K1315" i="6"/>
  <c r="E1316" i="6"/>
  <c r="J884" i="6"/>
  <c r="K1316" i="6"/>
  <c r="E1317" i="6"/>
  <c r="J885" i="6"/>
  <c r="K1317" i="6"/>
  <c r="E1318" i="6"/>
  <c r="J886" i="6"/>
  <c r="K1318" i="6"/>
  <c r="E1319" i="6"/>
  <c r="J887" i="6"/>
  <c r="K1319" i="6"/>
  <c r="E1320" i="6"/>
  <c r="J888" i="6"/>
  <c r="K1320" i="6"/>
  <c r="E1321" i="6"/>
  <c r="J889" i="6"/>
  <c r="K1321" i="6"/>
  <c r="E1322" i="6"/>
  <c r="J890" i="6"/>
  <c r="K1322" i="6"/>
  <c r="E1323" i="6"/>
  <c r="J891" i="6"/>
  <c r="K1323" i="6"/>
  <c r="E1324" i="6"/>
  <c r="J892" i="6"/>
  <c r="K1324" i="6"/>
  <c r="E1325" i="6"/>
  <c r="J893" i="6"/>
  <c r="K1325" i="6"/>
  <c r="E1326" i="6"/>
  <c r="J894" i="6"/>
  <c r="K1326" i="6"/>
  <c r="E1327" i="6"/>
  <c r="J895" i="6"/>
  <c r="K1327" i="6"/>
  <c r="E1328" i="6"/>
  <c r="J896" i="6"/>
  <c r="K1328" i="6"/>
  <c r="E1329" i="6"/>
  <c r="J897" i="6"/>
  <c r="K1329" i="6"/>
  <c r="E1330" i="6"/>
  <c r="J898" i="6"/>
  <c r="K1330" i="6"/>
  <c r="E1331" i="6"/>
  <c r="J899" i="6"/>
  <c r="K1331" i="6"/>
  <c r="E1332" i="6"/>
  <c r="J900" i="6"/>
  <c r="K1332" i="6"/>
  <c r="E1333" i="6"/>
  <c r="J901" i="6"/>
  <c r="K1333" i="6"/>
  <c r="E1334" i="6"/>
  <c r="J902" i="6"/>
  <c r="K1334" i="6"/>
  <c r="E1335" i="6"/>
  <c r="J903" i="6"/>
  <c r="K1335" i="6"/>
  <c r="E1336" i="6"/>
  <c r="J904" i="6"/>
  <c r="K1336" i="6"/>
  <c r="E1337" i="6"/>
  <c r="J905" i="6"/>
  <c r="K1337" i="6"/>
  <c r="E1338" i="6"/>
  <c r="J906" i="6"/>
  <c r="K1338" i="6"/>
  <c r="E1339" i="6"/>
  <c r="J907" i="6"/>
  <c r="K1339" i="6"/>
  <c r="E1340" i="6"/>
  <c r="J908" i="6"/>
  <c r="K1340" i="6"/>
  <c r="E1341" i="6"/>
  <c r="J909" i="6"/>
  <c r="K1341" i="6"/>
  <c r="E1342" i="6"/>
  <c r="J910" i="6"/>
  <c r="K1342" i="6"/>
  <c r="E1343" i="6"/>
  <c r="J911" i="6"/>
  <c r="K1343" i="6"/>
  <c r="E1344" i="6"/>
  <c r="J912" i="6"/>
  <c r="K1344" i="6"/>
  <c r="E1345" i="6"/>
  <c r="J913" i="6"/>
  <c r="K1345" i="6"/>
  <c r="E1346" i="6"/>
  <c r="J914" i="6"/>
  <c r="K1346" i="6"/>
  <c r="E1347" i="6"/>
  <c r="J915" i="6"/>
  <c r="K1347" i="6"/>
  <c r="E1348" i="6"/>
  <c r="J916" i="6"/>
  <c r="K1348" i="6"/>
  <c r="E1349" i="6"/>
  <c r="J917" i="6"/>
  <c r="K1349" i="6"/>
  <c r="E1350" i="6"/>
  <c r="J918" i="6"/>
  <c r="K1350" i="6"/>
  <c r="E1351" i="6"/>
  <c r="J919" i="6"/>
  <c r="K1351" i="6"/>
  <c r="E1352" i="6"/>
  <c r="J920" i="6"/>
  <c r="K1352" i="6"/>
  <c r="E1353" i="6"/>
  <c r="J921" i="6"/>
  <c r="K1353" i="6"/>
  <c r="E1354" i="6"/>
  <c r="J922" i="6"/>
  <c r="K1354" i="6"/>
  <c r="E1355" i="6"/>
  <c r="J923" i="6"/>
  <c r="K1355" i="6"/>
  <c r="E1356" i="6"/>
  <c r="J924" i="6"/>
  <c r="K1356" i="6"/>
  <c r="E1357" i="6"/>
  <c r="J925" i="6"/>
  <c r="K1357" i="6"/>
  <c r="E1358" i="6"/>
  <c r="J926" i="6"/>
  <c r="K1358" i="6"/>
  <c r="E1359" i="6"/>
  <c r="J927" i="6"/>
  <c r="K1359" i="6"/>
  <c r="E1360" i="6"/>
  <c r="J928" i="6"/>
  <c r="K1360" i="6"/>
  <c r="E1361" i="6"/>
  <c r="J929" i="6"/>
  <c r="K1361" i="6"/>
  <c r="E1362" i="6"/>
  <c r="J930" i="6"/>
  <c r="K1362" i="6"/>
  <c r="E1363" i="6"/>
  <c r="J931" i="6"/>
  <c r="K1363" i="6"/>
  <c r="E1364" i="6"/>
  <c r="J932" i="6"/>
  <c r="K1364" i="6"/>
  <c r="E1365" i="6"/>
  <c r="J933" i="6"/>
  <c r="K1365" i="6"/>
  <c r="E1366" i="6"/>
  <c r="J934" i="6"/>
  <c r="K1366" i="6"/>
  <c r="E1367" i="6"/>
  <c r="J935" i="6"/>
  <c r="K1367" i="6"/>
  <c r="E1368" i="6"/>
  <c r="J936" i="6"/>
  <c r="K1368" i="6"/>
  <c r="E1369" i="6"/>
  <c r="J937" i="6"/>
  <c r="K1369" i="6"/>
  <c r="E1370" i="6"/>
  <c r="J938" i="6"/>
  <c r="K1370" i="6"/>
  <c r="E1371" i="6"/>
  <c r="J939" i="6"/>
  <c r="K1371" i="6"/>
  <c r="E1372" i="6"/>
  <c r="J940" i="6"/>
  <c r="K1372" i="6"/>
  <c r="E1373" i="6"/>
  <c r="J941" i="6"/>
  <c r="K1373" i="6"/>
  <c r="E1374" i="6"/>
  <c r="J942" i="6"/>
  <c r="K1374" i="6"/>
  <c r="E1375" i="6"/>
  <c r="J943" i="6"/>
  <c r="K1375" i="6"/>
  <c r="E1376" i="6"/>
  <c r="J944" i="6"/>
  <c r="K1376" i="6"/>
  <c r="E1377" i="6"/>
  <c r="J945" i="6"/>
  <c r="K1377" i="6"/>
  <c r="E1378" i="6"/>
  <c r="J946" i="6"/>
  <c r="K1378" i="6"/>
  <c r="E1379" i="6"/>
  <c r="J947" i="6"/>
  <c r="K1379" i="6"/>
  <c r="E1380" i="6"/>
  <c r="J948" i="6"/>
  <c r="K1380" i="6"/>
  <c r="E1381" i="6"/>
  <c r="J949" i="6"/>
  <c r="K1381" i="6"/>
  <c r="E1382" i="6"/>
  <c r="J950" i="6"/>
  <c r="K1382" i="6"/>
  <c r="E1383" i="6"/>
  <c r="J951" i="6"/>
  <c r="K1383" i="6"/>
  <c r="E1384" i="6"/>
  <c r="J952" i="6"/>
  <c r="K1384" i="6"/>
  <c r="E1385" i="6"/>
  <c r="J953" i="6"/>
  <c r="K1385" i="6"/>
  <c r="E1386" i="6"/>
  <c r="J954" i="6"/>
  <c r="K1386" i="6"/>
  <c r="E1387" i="6"/>
  <c r="J955" i="6"/>
  <c r="K1387" i="6"/>
  <c r="E1388" i="6"/>
  <c r="J956" i="6"/>
  <c r="K1388" i="6"/>
  <c r="E1389" i="6"/>
  <c r="J957" i="6"/>
  <c r="K1389" i="6"/>
  <c r="E1390" i="6"/>
  <c r="J958" i="6"/>
  <c r="K1390" i="6"/>
  <c r="E1391" i="6"/>
  <c r="J959" i="6"/>
  <c r="K1391" i="6"/>
  <c r="E1392" i="6"/>
  <c r="J960" i="6"/>
  <c r="K1392" i="6"/>
  <c r="E1393" i="6"/>
  <c r="J961" i="6"/>
  <c r="K1393" i="6"/>
  <c r="E1394" i="6"/>
  <c r="J962" i="6"/>
  <c r="K1394" i="6"/>
  <c r="E1395" i="6"/>
  <c r="J963" i="6"/>
  <c r="K1395" i="6"/>
  <c r="E1396" i="6"/>
  <c r="J964" i="6"/>
  <c r="K1396" i="6"/>
  <c r="E1397" i="6"/>
  <c r="J965" i="6"/>
  <c r="K1397" i="6"/>
  <c r="E1398" i="6"/>
  <c r="J966" i="6"/>
  <c r="K1398" i="6"/>
  <c r="E1399" i="6"/>
  <c r="J967" i="6"/>
  <c r="K1399" i="6"/>
  <c r="E1400" i="6"/>
  <c r="J968" i="6"/>
  <c r="K1400" i="6"/>
  <c r="E1401" i="6"/>
  <c r="J969" i="6"/>
  <c r="K1401" i="6"/>
  <c r="E1402" i="6"/>
  <c r="J970" i="6"/>
  <c r="K1402" i="6"/>
  <c r="E1403" i="6"/>
  <c r="J971" i="6"/>
  <c r="K1403" i="6"/>
  <c r="E1404" i="6"/>
  <c r="J972" i="6"/>
  <c r="K1404" i="6"/>
  <c r="E1405" i="6"/>
  <c r="J973" i="6"/>
  <c r="K1405" i="6"/>
  <c r="E1406" i="6"/>
  <c r="J974" i="6"/>
  <c r="K1406" i="6"/>
  <c r="E1407" i="6"/>
  <c r="J975" i="6"/>
  <c r="K1407" i="6"/>
  <c r="E1408" i="6"/>
  <c r="J976" i="6"/>
  <c r="K1408" i="6"/>
  <c r="E1409" i="6"/>
  <c r="J977" i="6"/>
  <c r="K1409" i="6"/>
  <c r="E1410" i="6"/>
  <c r="J978" i="6"/>
  <c r="K1410" i="6"/>
  <c r="E1411" i="6"/>
  <c r="J979" i="6"/>
  <c r="K1411" i="6"/>
  <c r="E1412" i="6"/>
  <c r="J980" i="6"/>
  <c r="K1412" i="6"/>
  <c r="E1413" i="6"/>
  <c r="J981" i="6"/>
  <c r="K1413" i="6"/>
  <c r="E1414" i="6"/>
  <c r="J982" i="6"/>
  <c r="K1414" i="6"/>
  <c r="E1415" i="6"/>
  <c r="J983" i="6"/>
  <c r="K1415" i="6"/>
  <c r="E1416" i="6"/>
  <c r="J984" i="6"/>
  <c r="K1416" i="6"/>
  <c r="E1417" i="6"/>
  <c r="J985" i="6"/>
  <c r="K1417" i="6"/>
  <c r="E1418" i="6"/>
  <c r="J986" i="6"/>
  <c r="K1418" i="6"/>
  <c r="E1419" i="6"/>
  <c r="J987" i="6"/>
  <c r="K1419" i="6"/>
  <c r="E1420" i="6"/>
  <c r="J988" i="6"/>
  <c r="K1420" i="6"/>
  <c r="E1421" i="6"/>
  <c r="J989" i="6"/>
  <c r="K1421" i="6"/>
  <c r="E1422" i="6"/>
  <c r="J990" i="6"/>
  <c r="K1422" i="6"/>
  <c r="E1423" i="6"/>
  <c r="J991" i="6"/>
  <c r="K1423" i="6"/>
  <c r="E1424" i="6"/>
  <c r="J992" i="6"/>
  <c r="K1424" i="6"/>
  <c r="E1425" i="6"/>
  <c r="J993" i="6"/>
  <c r="K1425" i="6"/>
  <c r="E1426" i="6"/>
  <c r="J994" i="6"/>
  <c r="K1426" i="6"/>
  <c r="E1427" i="6"/>
  <c r="J995" i="6"/>
  <c r="K1427" i="6"/>
  <c r="E1428" i="6"/>
  <c r="J996" i="6"/>
  <c r="K1428" i="6"/>
  <c r="E1429" i="6"/>
  <c r="J997" i="6"/>
  <c r="K1429" i="6"/>
  <c r="E1430" i="6"/>
  <c r="J998" i="6"/>
  <c r="K1430" i="6"/>
  <c r="E1431" i="6"/>
  <c r="J999" i="6"/>
  <c r="K1431" i="6"/>
  <c r="E1432" i="6"/>
  <c r="J1000" i="6"/>
  <c r="K1432" i="6"/>
  <c r="E1433" i="6"/>
  <c r="J1001" i="6"/>
  <c r="K1433" i="6"/>
  <c r="E1434" i="6"/>
  <c r="J1002" i="6"/>
  <c r="K1434" i="6"/>
  <c r="E1435" i="6"/>
  <c r="J1003" i="6"/>
  <c r="K1435" i="6"/>
  <c r="E1436" i="6"/>
  <c r="J1004" i="6"/>
  <c r="K1436" i="6"/>
  <c r="E1437" i="6"/>
  <c r="J1005" i="6"/>
  <c r="K1437" i="6"/>
  <c r="E1438" i="6"/>
  <c r="J1006" i="6"/>
  <c r="K1438" i="6"/>
  <c r="E1439" i="6"/>
  <c r="J1007" i="6"/>
  <c r="K1439" i="6"/>
  <c r="E1440" i="6"/>
  <c r="J1008" i="6"/>
  <c r="K1440" i="6"/>
  <c r="E1441" i="6"/>
  <c r="J1009" i="6"/>
  <c r="K1441" i="6"/>
  <c r="E1442" i="6"/>
  <c r="J1010" i="6"/>
  <c r="K1442" i="6"/>
  <c r="E1443" i="6"/>
  <c r="J1011" i="6"/>
  <c r="K1443" i="6"/>
  <c r="E1444" i="6"/>
  <c r="J1012" i="6"/>
  <c r="K1444" i="6"/>
  <c r="E1445" i="6"/>
  <c r="J1013" i="6"/>
  <c r="K1445" i="6"/>
  <c r="E1446" i="6"/>
  <c r="J1014" i="6"/>
  <c r="K1446" i="6"/>
  <c r="E1447" i="6"/>
  <c r="J1015" i="6"/>
  <c r="K1447" i="6"/>
  <c r="E1448" i="6"/>
  <c r="J1016" i="6"/>
  <c r="K1448" i="6"/>
  <c r="E1449" i="6"/>
  <c r="J1017" i="6"/>
  <c r="K1449" i="6"/>
  <c r="E1450" i="6"/>
  <c r="J1018" i="6"/>
  <c r="K1450" i="6"/>
  <c r="E1451" i="6"/>
  <c r="J1019" i="6"/>
  <c r="K1451" i="6"/>
  <c r="E1452" i="6"/>
  <c r="J1020" i="6"/>
  <c r="K1452" i="6"/>
  <c r="E1453" i="6"/>
  <c r="J1021" i="6"/>
  <c r="K1453" i="6"/>
  <c r="E1454" i="6"/>
  <c r="J1022" i="6"/>
  <c r="K1454" i="6"/>
  <c r="E1455" i="6"/>
  <c r="J1023" i="6"/>
  <c r="K1455" i="6"/>
  <c r="E1456" i="6"/>
  <c r="J1024" i="6"/>
  <c r="K1456" i="6"/>
  <c r="E1457" i="6"/>
  <c r="J1025" i="6"/>
  <c r="K1457" i="6"/>
  <c r="E1458" i="6"/>
  <c r="J1026" i="6"/>
  <c r="K1458" i="6"/>
  <c r="E1459" i="6"/>
  <c r="J1027" i="6"/>
  <c r="K1459" i="6"/>
  <c r="E1460" i="6"/>
  <c r="J1028" i="6"/>
  <c r="K1460" i="6"/>
  <c r="E1461" i="6"/>
  <c r="J1029" i="6"/>
  <c r="K1461" i="6"/>
  <c r="E1462" i="6"/>
  <c r="J1030" i="6"/>
  <c r="K1462" i="6"/>
  <c r="E1463" i="6"/>
  <c r="J1031" i="6"/>
  <c r="K1463" i="6"/>
  <c r="E1464" i="6"/>
  <c r="J1032" i="6"/>
  <c r="K1464" i="6"/>
  <c r="E1465" i="6"/>
  <c r="J1033" i="6"/>
  <c r="K1465" i="6"/>
  <c r="E1466" i="6"/>
  <c r="J1034" i="6"/>
  <c r="K1466" i="6"/>
  <c r="E1467" i="6"/>
  <c r="J1035" i="6"/>
  <c r="K1467" i="6"/>
  <c r="E1468" i="6"/>
  <c r="J1036" i="6"/>
  <c r="K1468" i="6"/>
  <c r="E1469" i="6"/>
  <c r="J1037" i="6"/>
  <c r="K1469" i="6"/>
  <c r="E1470" i="6"/>
  <c r="J1038" i="6"/>
  <c r="K1470" i="6"/>
  <c r="E1471" i="6"/>
  <c r="J1039" i="6"/>
  <c r="K1471" i="6"/>
  <c r="E1472" i="6"/>
  <c r="J1040" i="6"/>
  <c r="K1472" i="6"/>
  <c r="E1473" i="6"/>
  <c r="J1041" i="6"/>
  <c r="K1473" i="6"/>
  <c r="E1474" i="6"/>
  <c r="J1042" i="6"/>
  <c r="K1474" i="6"/>
  <c r="E1475" i="6"/>
  <c r="J1043" i="6"/>
  <c r="K1475" i="6"/>
  <c r="E1476" i="6"/>
  <c r="J1044" i="6"/>
  <c r="K1476" i="6"/>
  <c r="E1477" i="6"/>
  <c r="J1045" i="6"/>
  <c r="K1477" i="6"/>
  <c r="E1478" i="6"/>
  <c r="J1046" i="6"/>
  <c r="K1478" i="6"/>
  <c r="E1479" i="6"/>
  <c r="J1047" i="6"/>
  <c r="K1479" i="6"/>
  <c r="E1480" i="6"/>
  <c r="J1048" i="6"/>
  <c r="K1480" i="6"/>
  <c r="E1481" i="6"/>
  <c r="J1049" i="6"/>
  <c r="K1481" i="6"/>
  <c r="E1482" i="6"/>
  <c r="J1050" i="6"/>
  <c r="K1482" i="6"/>
  <c r="E1483" i="6"/>
  <c r="J1051" i="6"/>
  <c r="K1483" i="6"/>
  <c r="E1484" i="6"/>
  <c r="J1052" i="6"/>
  <c r="K1484" i="6"/>
  <c r="E1485" i="6"/>
  <c r="J1053" i="6"/>
  <c r="K1485" i="6"/>
  <c r="E1486" i="6"/>
  <c r="J1054" i="6"/>
  <c r="K1486" i="6"/>
  <c r="E1487" i="6"/>
  <c r="J1055" i="6"/>
  <c r="K1487" i="6"/>
  <c r="E1488" i="6"/>
  <c r="J1056" i="6"/>
  <c r="K1488" i="6"/>
  <c r="E1489" i="6"/>
  <c r="J1057" i="6"/>
  <c r="K1489" i="6"/>
  <c r="E1490" i="6"/>
  <c r="J1058" i="6"/>
  <c r="K1490" i="6"/>
  <c r="E1491" i="6"/>
  <c r="J1059" i="6"/>
  <c r="K1491" i="6"/>
  <c r="E1492" i="6"/>
  <c r="J1060" i="6"/>
  <c r="K1492" i="6"/>
  <c r="E1493" i="6"/>
  <c r="J1061" i="6"/>
  <c r="K1493" i="6"/>
  <c r="E1494" i="6"/>
  <c r="J1062" i="6"/>
  <c r="K1494" i="6"/>
  <c r="E1495" i="6"/>
  <c r="J1063" i="6"/>
  <c r="K1495" i="6"/>
  <c r="E1496" i="6"/>
  <c r="J1064" i="6"/>
  <c r="K1496" i="6"/>
  <c r="E1497" i="6"/>
  <c r="J1065" i="6"/>
  <c r="K1497" i="6"/>
  <c r="E1498" i="6"/>
  <c r="J1066" i="6"/>
  <c r="K1498" i="6"/>
  <c r="E1499" i="6"/>
  <c r="J1067" i="6"/>
  <c r="K1499" i="6"/>
  <c r="E1500" i="6"/>
  <c r="J1068" i="6"/>
  <c r="K1500" i="6"/>
  <c r="E1501" i="6"/>
  <c r="J1069" i="6"/>
  <c r="K1501" i="6"/>
  <c r="E1502" i="6"/>
  <c r="J1070" i="6"/>
  <c r="K1502" i="6"/>
  <c r="E1503" i="6"/>
  <c r="J1071" i="6"/>
  <c r="K1503" i="6"/>
  <c r="E1504" i="6"/>
  <c r="J1072" i="6"/>
  <c r="K1504" i="6"/>
  <c r="E1505" i="6"/>
  <c r="J1073" i="6"/>
  <c r="K1505" i="6"/>
  <c r="E1506" i="6"/>
  <c r="J1074" i="6"/>
  <c r="K1506" i="6"/>
  <c r="E1507" i="6"/>
  <c r="J1075" i="6"/>
  <c r="K1507" i="6"/>
  <c r="E1508" i="6"/>
  <c r="J1076" i="6"/>
  <c r="K1508" i="6"/>
  <c r="E1509" i="6"/>
  <c r="J1077" i="6"/>
  <c r="K1509" i="6"/>
  <c r="E1510" i="6"/>
  <c r="J1078" i="6"/>
  <c r="K1510" i="6"/>
  <c r="E1511" i="6"/>
  <c r="J1079" i="6"/>
  <c r="K1511" i="6"/>
  <c r="E1512" i="6"/>
  <c r="J1080" i="6"/>
  <c r="K1512" i="6"/>
  <c r="E1513" i="6"/>
  <c r="J1081" i="6"/>
  <c r="K1513" i="6"/>
  <c r="E1514" i="6"/>
  <c r="J1082" i="6"/>
  <c r="K1514" i="6"/>
  <c r="E1515" i="6"/>
  <c r="J1083" i="6"/>
  <c r="K1515" i="6"/>
  <c r="E1516" i="6"/>
  <c r="J1084" i="6"/>
  <c r="K1516" i="6"/>
  <c r="E1517" i="6"/>
  <c r="J1085" i="6"/>
  <c r="K1517" i="6"/>
  <c r="E1518" i="6"/>
  <c r="J1086" i="6"/>
  <c r="K1518" i="6"/>
  <c r="E1519" i="6"/>
  <c r="J1087" i="6"/>
  <c r="K1519" i="6"/>
  <c r="E1520" i="6"/>
  <c r="J1088" i="6"/>
  <c r="K1520" i="6"/>
  <c r="E1521" i="6"/>
  <c r="J1089" i="6"/>
  <c r="K1521" i="6"/>
  <c r="E1522" i="6"/>
  <c r="J1090" i="6"/>
  <c r="K1522" i="6"/>
  <c r="E1523" i="6"/>
  <c r="J1091" i="6"/>
  <c r="K1523" i="6"/>
  <c r="E1524" i="6"/>
  <c r="J1092" i="6"/>
  <c r="K1524" i="6"/>
  <c r="E1525" i="6"/>
  <c r="J1093" i="6"/>
  <c r="K1525" i="6"/>
  <c r="E1526" i="6"/>
  <c r="J1094" i="6"/>
  <c r="K1526" i="6"/>
  <c r="E1527" i="6"/>
  <c r="J1095" i="6"/>
  <c r="K1527" i="6"/>
  <c r="E1528" i="6"/>
  <c r="J1096" i="6"/>
  <c r="K1528" i="6"/>
  <c r="E1529" i="6"/>
  <c r="J1097" i="6"/>
  <c r="K1529" i="6"/>
  <c r="E1530" i="6"/>
  <c r="J1098" i="6"/>
  <c r="K1530" i="6"/>
  <c r="E1531" i="6"/>
  <c r="J1099" i="6"/>
  <c r="K1531" i="6"/>
  <c r="E1532" i="6"/>
  <c r="J1100" i="6"/>
  <c r="K1532" i="6"/>
  <c r="E1533" i="6"/>
  <c r="J1101" i="6"/>
  <c r="K1533" i="6"/>
  <c r="E1534" i="6"/>
  <c r="J1102" i="6"/>
  <c r="K1534" i="6"/>
  <c r="E1535" i="6"/>
  <c r="J1103" i="6"/>
  <c r="K1535" i="6"/>
  <c r="E1536" i="6"/>
  <c r="J1104" i="6"/>
  <c r="K1536" i="6"/>
  <c r="E1537" i="6"/>
  <c r="J1105" i="6"/>
  <c r="K1537" i="6"/>
  <c r="E1538" i="6"/>
  <c r="J1106" i="6"/>
  <c r="K1538" i="6"/>
  <c r="E1539" i="6"/>
  <c r="J1107" i="6"/>
  <c r="K1539" i="6"/>
  <c r="E1540" i="6"/>
  <c r="J1108" i="6"/>
  <c r="K1540" i="6"/>
  <c r="E1541" i="6"/>
  <c r="J1109" i="6"/>
  <c r="K1541" i="6"/>
  <c r="E1542" i="6"/>
  <c r="J1110" i="6"/>
  <c r="K1542" i="6"/>
  <c r="E1543" i="6"/>
  <c r="J1111" i="6"/>
  <c r="K1543" i="6"/>
  <c r="E1544" i="6"/>
  <c r="J1112" i="6"/>
  <c r="K1544" i="6"/>
  <c r="E1545" i="6"/>
  <c r="J1113" i="6"/>
  <c r="K1545" i="6"/>
  <c r="E1546" i="6"/>
  <c r="J1114" i="6"/>
  <c r="K1546" i="6"/>
  <c r="E1547" i="6"/>
  <c r="J1115" i="6"/>
  <c r="K1547" i="6"/>
  <c r="E1548" i="6"/>
  <c r="J1116" i="6"/>
  <c r="K1548" i="6"/>
  <c r="E1549" i="6"/>
  <c r="J1117" i="6"/>
  <c r="K1549" i="6"/>
  <c r="E1550" i="6"/>
  <c r="J1118" i="6"/>
  <c r="K1550" i="6"/>
  <c r="E1551" i="6"/>
  <c r="J1119" i="6"/>
  <c r="K1551" i="6"/>
  <c r="E1552" i="6"/>
  <c r="J1120" i="6"/>
  <c r="K1552" i="6"/>
  <c r="E1553" i="6"/>
  <c r="J1121" i="6"/>
  <c r="K1553" i="6"/>
  <c r="E1554" i="6"/>
  <c r="J1122" i="6"/>
  <c r="K1554" i="6"/>
  <c r="E1555" i="6"/>
  <c r="J1123" i="6"/>
  <c r="K1555" i="6"/>
  <c r="E1556" i="6"/>
  <c r="J1124" i="6"/>
  <c r="K1556" i="6"/>
  <c r="E1557" i="6"/>
  <c r="J1125" i="6"/>
  <c r="K1557" i="6"/>
  <c r="E1558" i="6"/>
  <c r="J1126" i="6"/>
  <c r="K1558" i="6"/>
  <c r="E1559" i="6"/>
  <c r="J1127" i="6"/>
  <c r="K1559" i="6"/>
  <c r="E1560" i="6"/>
  <c r="J1128" i="6"/>
  <c r="K1560" i="6"/>
  <c r="E1561" i="6"/>
  <c r="J1129" i="6"/>
  <c r="K1561" i="6"/>
  <c r="E1562" i="6"/>
  <c r="J1130" i="6"/>
  <c r="K1562" i="6"/>
  <c r="E1563" i="6"/>
  <c r="J1131" i="6"/>
  <c r="K1563" i="6"/>
  <c r="E1564" i="6"/>
  <c r="J1132" i="6"/>
  <c r="K1564" i="6"/>
  <c r="E1565" i="6"/>
  <c r="J1133" i="6"/>
  <c r="K1565" i="6"/>
  <c r="E1566" i="6"/>
  <c r="J1134" i="6"/>
  <c r="K1566" i="6"/>
  <c r="E1567" i="6"/>
  <c r="J1135" i="6"/>
  <c r="K1567" i="6"/>
  <c r="E1568" i="6"/>
  <c r="J1136" i="6"/>
  <c r="K1568" i="6"/>
  <c r="E1569" i="6"/>
  <c r="J1137" i="6"/>
  <c r="K1569" i="6"/>
  <c r="E1570" i="6"/>
  <c r="J1138" i="6"/>
  <c r="K1570" i="6"/>
  <c r="E1571" i="6"/>
  <c r="J1139" i="6"/>
  <c r="K1571" i="6"/>
  <c r="E1572" i="6"/>
  <c r="J1140" i="6"/>
  <c r="K1572" i="6"/>
  <c r="E1573" i="6"/>
  <c r="J1141" i="6"/>
  <c r="K1573" i="6"/>
  <c r="E1574" i="6"/>
  <c r="J1142" i="6"/>
  <c r="K1574" i="6"/>
  <c r="E1575" i="6"/>
  <c r="J1143" i="6"/>
  <c r="K1575" i="6"/>
  <c r="E1576" i="6"/>
  <c r="J1144" i="6"/>
  <c r="K1576" i="6"/>
  <c r="E1577" i="6"/>
  <c r="J1145" i="6"/>
  <c r="K1577" i="6"/>
  <c r="E1578" i="6"/>
  <c r="J1146" i="6"/>
  <c r="K1578" i="6"/>
  <c r="E1579" i="6"/>
  <c r="J1147" i="6"/>
  <c r="K1579" i="6"/>
  <c r="E1580" i="6"/>
  <c r="J1148" i="6"/>
  <c r="K1580" i="6"/>
  <c r="E1581" i="6"/>
  <c r="J1149" i="6"/>
  <c r="K1581" i="6"/>
  <c r="E1582" i="6"/>
  <c r="J1150" i="6"/>
  <c r="K1582" i="6"/>
  <c r="E1583" i="6"/>
  <c r="J1151" i="6"/>
  <c r="K1583" i="6"/>
  <c r="E1584" i="6"/>
  <c r="J1152" i="6"/>
  <c r="K1584" i="6"/>
  <c r="E1585" i="6"/>
  <c r="J1153" i="6"/>
  <c r="K1585" i="6"/>
  <c r="E1586" i="6"/>
  <c r="J1154" i="6"/>
  <c r="K1586" i="6"/>
  <c r="E1587" i="6"/>
  <c r="J1155" i="6"/>
  <c r="K1587" i="6"/>
  <c r="E1588" i="6"/>
  <c r="J1156" i="6"/>
  <c r="K1588" i="6"/>
  <c r="E1589" i="6"/>
  <c r="J1157" i="6"/>
  <c r="K1589" i="6"/>
  <c r="E1590" i="6"/>
  <c r="J1158" i="6"/>
  <c r="K1590" i="6"/>
  <c r="E1591" i="6"/>
  <c r="J1159" i="6"/>
  <c r="K1591" i="6"/>
  <c r="E1592" i="6"/>
  <c r="J1160" i="6"/>
  <c r="K1592" i="6"/>
  <c r="E1593" i="6"/>
  <c r="J1161" i="6"/>
  <c r="K1593" i="6"/>
  <c r="E1594" i="6"/>
  <c r="J1162" i="6"/>
  <c r="K1594" i="6"/>
  <c r="E1595" i="6"/>
  <c r="J1163" i="6"/>
  <c r="K1595" i="6"/>
  <c r="E1596" i="6"/>
  <c r="J1164" i="6"/>
  <c r="K1596" i="6"/>
  <c r="E1597" i="6"/>
  <c r="J1165" i="6"/>
  <c r="K1597" i="6"/>
  <c r="E1598" i="6"/>
  <c r="J1166" i="6"/>
  <c r="K1598" i="6"/>
  <c r="E1599" i="6"/>
  <c r="J1167" i="6"/>
  <c r="K1599" i="6"/>
  <c r="E1600" i="6"/>
  <c r="J1168" i="6"/>
  <c r="K1600" i="6"/>
  <c r="E1601" i="6"/>
  <c r="J1169" i="6"/>
  <c r="K1601" i="6"/>
  <c r="E1602" i="6"/>
  <c r="J1170" i="6"/>
  <c r="K1602" i="6"/>
  <c r="E1603" i="6"/>
  <c r="J1171" i="6"/>
  <c r="K1603" i="6"/>
  <c r="E1604" i="6"/>
  <c r="J1172" i="6"/>
  <c r="K1604" i="6"/>
  <c r="E1605" i="6"/>
  <c r="J1173" i="6"/>
  <c r="K1605" i="6"/>
  <c r="E1606" i="6"/>
  <c r="J1174" i="6"/>
  <c r="K1606" i="6"/>
  <c r="E1607" i="6"/>
  <c r="J1175" i="6"/>
  <c r="K1607" i="6"/>
  <c r="E1608" i="6"/>
  <c r="J1176" i="6"/>
  <c r="K1608" i="6"/>
  <c r="E1609" i="6"/>
  <c r="J1177" i="6"/>
  <c r="K1609" i="6"/>
  <c r="E1610" i="6"/>
  <c r="J1178" i="6"/>
  <c r="K1610" i="6"/>
  <c r="E1611" i="6"/>
  <c r="J1179" i="6"/>
  <c r="K1611" i="6"/>
  <c r="E1612" i="6"/>
  <c r="J1180" i="6"/>
  <c r="K1612" i="6"/>
  <c r="E1613" i="6"/>
  <c r="J1181" i="6"/>
  <c r="K1613" i="6"/>
  <c r="E1614" i="6"/>
  <c r="J1182" i="6"/>
  <c r="K1614" i="6"/>
  <c r="E1615" i="6"/>
  <c r="J1183" i="6"/>
  <c r="K1615" i="6"/>
  <c r="E1616" i="6"/>
  <c r="J1184" i="6"/>
  <c r="K1616" i="6"/>
  <c r="E1617" i="6"/>
  <c r="J1185" i="6"/>
  <c r="K1617" i="6"/>
  <c r="E1618" i="6"/>
  <c r="J1186" i="6"/>
  <c r="K1618" i="6"/>
  <c r="E1619" i="6"/>
  <c r="J1187" i="6"/>
  <c r="K1619" i="6"/>
  <c r="E1620" i="6"/>
  <c r="J1188" i="6"/>
  <c r="K1620" i="6"/>
  <c r="E1621" i="6"/>
  <c r="J1189" i="6"/>
  <c r="K1621" i="6"/>
  <c r="E1622" i="6"/>
  <c r="J1190" i="6"/>
  <c r="K1622" i="6"/>
  <c r="E1623" i="6"/>
  <c r="J1191" i="6"/>
  <c r="K1623" i="6"/>
  <c r="E1624" i="6"/>
  <c r="J1192" i="6"/>
  <c r="K1624" i="6"/>
  <c r="E1625" i="6"/>
  <c r="J1193" i="6"/>
  <c r="K1625" i="6"/>
  <c r="E1626" i="6"/>
  <c r="J1194" i="6"/>
  <c r="K1626" i="6"/>
  <c r="E1627" i="6"/>
  <c r="J1195" i="6"/>
  <c r="K1627" i="6"/>
  <c r="E1628" i="6"/>
  <c r="J1196" i="6"/>
  <c r="K1628" i="6"/>
  <c r="E1629" i="6"/>
  <c r="J1197" i="6"/>
  <c r="K1629" i="6"/>
  <c r="E1630" i="6"/>
  <c r="J1198" i="6"/>
  <c r="K1630" i="6"/>
  <c r="E1631" i="6"/>
  <c r="J1199" i="6"/>
  <c r="K1631" i="6"/>
  <c r="E1632" i="6"/>
  <c r="J1200" i="6"/>
  <c r="K1632" i="6"/>
  <c r="E1633" i="6"/>
  <c r="J1201" i="6"/>
  <c r="K1633" i="6"/>
  <c r="E1634" i="6"/>
  <c r="J1202" i="6"/>
  <c r="K1634" i="6"/>
  <c r="E1635" i="6"/>
  <c r="J1203" i="6"/>
  <c r="K1635" i="6"/>
  <c r="E1636" i="6"/>
  <c r="J1204" i="6"/>
  <c r="K1636" i="6"/>
  <c r="E1637" i="6"/>
  <c r="J1205" i="6"/>
  <c r="K1637" i="6"/>
  <c r="E1638" i="6"/>
  <c r="J1206" i="6"/>
  <c r="K1638" i="6"/>
  <c r="E1639" i="6"/>
  <c r="J1207" i="6"/>
  <c r="K1639" i="6"/>
  <c r="E1640" i="6"/>
  <c r="J1208" i="6"/>
  <c r="K1640" i="6"/>
  <c r="E1641" i="6"/>
  <c r="J1209" i="6"/>
  <c r="K1641" i="6"/>
  <c r="E1642" i="6"/>
  <c r="J1210" i="6"/>
  <c r="K1642" i="6"/>
  <c r="E1643" i="6"/>
  <c r="J1211" i="6"/>
  <c r="K1643" i="6"/>
  <c r="E1644" i="6"/>
  <c r="J1212" i="6"/>
  <c r="K1644" i="6"/>
  <c r="E1645" i="6"/>
  <c r="J1213" i="6"/>
  <c r="K1645" i="6"/>
  <c r="E1646" i="6"/>
  <c r="J1214" i="6"/>
  <c r="K1646" i="6"/>
  <c r="E1647" i="6"/>
  <c r="J1215" i="6"/>
  <c r="K1647" i="6"/>
  <c r="E1648" i="6"/>
  <c r="J1216" i="6"/>
  <c r="K1648" i="6"/>
  <c r="E1649" i="6"/>
  <c r="J1217" i="6"/>
  <c r="K1649" i="6"/>
  <c r="E1650" i="6"/>
  <c r="J1218" i="6"/>
  <c r="K1650" i="6"/>
  <c r="E1651" i="6"/>
  <c r="J1219" i="6"/>
  <c r="K1651" i="6"/>
  <c r="E1652" i="6"/>
  <c r="J1220" i="6"/>
  <c r="K1652" i="6"/>
  <c r="E1653" i="6"/>
  <c r="J1221" i="6"/>
  <c r="K1653" i="6"/>
  <c r="E1654" i="6"/>
  <c r="J1222" i="6"/>
  <c r="K1654" i="6"/>
  <c r="E1655" i="6"/>
  <c r="J1223" i="6"/>
  <c r="K1655" i="6"/>
  <c r="E1656" i="6"/>
  <c r="J1224" i="6"/>
  <c r="K1656" i="6"/>
  <c r="E1657" i="6"/>
  <c r="J1225" i="6"/>
  <c r="K1657" i="6"/>
  <c r="E1658" i="6"/>
  <c r="J1226" i="6"/>
  <c r="K1658" i="6"/>
  <c r="E1659" i="6"/>
  <c r="J1227" i="6"/>
  <c r="K1659" i="6"/>
  <c r="E1660" i="6"/>
  <c r="J1228" i="6"/>
  <c r="K1660" i="6"/>
  <c r="E1661" i="6"/>
  <c r="J1229" i="6"/>
  <c r="K1661" i="6"/>
  <c r="E1662" i="6"/>
  <c r="J1230" i="6"/>
  <c r="K1662" i="6"/>
  <c r="E1663" i="6"/>
  <c r="J1231" i="6"/>
  <c r="K1663" i="6"/>
  <c r="E1664" i="6"/>
  <c r="J1232" i="6"/>
  <c r="K1664" i="6"/>
  <c r="E1665" i="6"/>
  <c r="J1233" i="6"/>
  <c r="K1665" i="6"/>
  <c r="E1666" i="6"/>
  <c r="J1234" i="6"/>
  <c r="K1666" i="6"/>
  <c r="E1667" i="6"/>
  <c r="J1235" i="6"/>
  <c r="K1667" i="6"/>
  <c r="E1668" i="6"/>
  <c r="J1236" i="6"/>
  <c r="K1668" i="6"/>
  <c r="E1669" i="6"/>
  <c r="J1237" i="6"/>
  <c r="K1669" i="6"/>
  <c r="E1670" i="6"/>
  <c r="J1238" i="6"/>
  <c r="K1670" i="6"/>
  <c r="E1671" i="6"/>
  <c r="J1239" i="6"/>
  <c r="K1671" i="6"/>
  <c r="E1672" i="6"/>
  <c r="J1240" i="6"/>
  <c r="K1672" i="6"/>
  <c r="E1673" i="6"/>
  <c r="J1241" i="6"/>
  <c r="K1673" i="6"/>
  <c r="E1674" i="6"/>
  <c r="J1242" i="6"/>
  <c r="K1674" i="6"/>
  <c r="E1675" i="6"/>
  <c r="J1243" i="6"/>
  <c r="K1675" i="6"/>
  <c r="E1676" i="6"/>
  <c r="J1244" i="6"/>
  <c r="K1676" i="6"/>
  <c r="E1677" i="6"/>
  <c r="J1245" i="6"/>
  <c r="K1677" i="6"/>
  <c r="E1678" i="6"/>
  <c r="J1246" i="6"/>
  <c r="K1678" i="6"/>
  <c r="E1679" i="6"/>
  <c r="J1247" i="6"/>
  <c r="K1679" i="6"/>
  <c r="E1680" i="6"/>
  <c r="J1248" i="6"/>
  <c r="K1680" i="6"/>
  <c r="E1681" i="6"/>
  <c r="J1249" i="6"/>
  <c r="K1681" i="6"/>
  <c r="E1682" i="6"/>
  <c r="J1250" i="6"/>
  <c r="K1682" i="6"/>
  <c r="E1683" i="6"/>
  <c r="J1251" i="6"/>
  <c r="K1683" i="6"/>
  <c r="E1684" i="6"/>
  <c r="J1252" i="6"/>
  <c r="K1684" i="6"/>
  <c r="E1685" i="6"/>
  <c r="J1253" i="6"/>
  <c r="K1685" i="6"/>
  <c r="E1686" i="6"/>
  <c r="J1254" i="6"/>
  <c r="K1686" i="6"/>
  <c r="E1687" i="6"/>
  <c r="J1255" i="6"/>
  <c r="K1687" i="6"/>
  <c r="E1688" i="6"/>
  <c r="J1256" i="6"/>
  <c r="K1688" i="6"/>
  <c r="E1689" i="6"/>
  <c r="J1257" i="6"/>
  <c r="K1689" i="6"/>
  <c r="E1690" i="6"/>
  <c r="J1258" i="6"/>
  <c r="K1690" i="6"/>
  <c r="E1691" i="6"/>
  <c r="J1259" i="6"/>
  <c r="K1691" i="6"/>
  <c r="E1692" i="6"/>
  <c r="J1260" i="6"/>
  <c r="K1692" i="6"/>
  <c r="E1693" i="6"/>
  <c r="J1261" i="6"/>
  <c r="K1693" i="6"/>
  <c r="E1694" i="6"/>
  <c r="J1262" i="6"/>
  <c r="K1694" i="6"/>
  <c r="E1695" i="6"/>
  <c r="J1263" i="6"/>
  <c r="K1695" i="6"/>
  <c r="E1696" i="6"/>
  <c r="J1264" i="6"/>
  <c r="K1696" i="6"/>
  <c r="E1697" i="6"/>
  <c r="J1265" i="6"/>
  <c r="K1697" i="6"/>
  <c r="E1698" i="6"/>
  <c r="J1266" i="6"/>
  <c r="K1698" i="6"/>
  <c r="E1699" i="6"/>
  <c r="J1267" i="6"/>
  <c r="K1699" i="6"/>
  <c r="E1700" i="6"/>
  <c r="J1268" i="6"/>
  <c r="K1700" i="6"/>
  <c r="E1701" i="6"/>
  <c r="J1269" i="6"/>
  <c r="K1701" i="6"/>
  <c r="E1702" i="6"/>
  <c r="J1270" i="6"/>
  <c r="K1702" i="6"/>
  <c r="E1703" i="6"/>
  <c r="J1271" i="6"/>
  <c r="K1703" i="6"/>
  <c r="E1704" i="6"/>
  <c r="J1272" i="6"/>
  <c r="K1704" i="6"/>
  <c r="E1705" i="6"/>
  <c r="J1273" i="6"/>
  <c r="K1705" i="6"/>
  <c r="E1706" i="6"/>
  <c r="J1274" i="6"/>
  <c r="K1706" i="6"/>
  <c r="E1707" i="6"/>
  <c r="J1275" i="6"/>
  <c r="K1707" i="6"/>
  <c r="E1708" i="6"/>
  <c r="J1276" i="6"/>
  <c r="K1708" i="6"/>
  <c r="E1709" i="6"/>
  <c r="J1277" i="6"/>
  <c r="K1709" i="6"/>
  <c r="E1710" i="6"/>
  <c r="J1278" i="6"/>
  <c r="K1710" i="6"/>
  <c r="E1711" i="6"/>
  <c r="J1279" i="6"/>
  <c r="K1711" i="6"/>
  <c r="E1712" i="6"/>
  <c r="J1280" i="6"/>
  <c r="K1712" i="6"/>
  <c r="E1713" i="6"/>
  <c r="J1281" i="6"/>
  <c r="K1713" i="6"/>
  <c r="E1714" i="6"/>
  <c r="J1282" i="6"/>
  <c r="K1714" i="6"/>
  <c r="E1715" i="6"/>
  <c r="J1283" i="6"/>
  <c r="K1715" i="6"/>
  <c r="E1716" i="6"/>
  <c r="J1284" i="6"/>
  <c r="K1716" i="6"/>
  <c r="E1717" i="6"/>
  <c r="J1285" i="6"/>
  <c r="K1717" i="6"/>
  <c r="E1718" i="6"/>
  <c r="J1286" i="6"/>
  <c r="K1718" i="6"/>
  <c r="E1719" i="6"/>
  <c r="J1287" i="6"/>
  <c r="K1719" i="6"/>
  <c r="E1720" i="6"/>
  <c r="J1288" i="6"/>
  <c r="K1720" i="6"/>
  <c r="E1721" i="6"/>
  <c r="J1289" i="6"/>
  <c r="K1721" i="6"/>
  <c r="E1722" i="6"/>
  <c r="J1290" i="6"/>
  <c r="K1722" i="6"/>
  <c r="E1723" i="6"/>
  <c r="J1291" i="6"/>
  <c r="K1723" i="6"/>
  <c r="E1724" i="6"/>
  <c r="J1292" i="6"/>
  <c r="K1724" i="6"/>
  <c r="E1725" i="6"/>
  <c r="J1293" i="6"/>
  <c r="K1725" i="6"/>
  <c r="E1726" i="6"/>
  <c r="J1294" i="6"/>
  <c r="K1726" i="6"/>
  <c r="E1727" i="6"/>
  <c r="J1295" i="6"/>
  <c r="K1727" i="6"/>
  <c r="E1728" i="6"/>
  <c r="J1296" i="6"/>
  <c r="K1728" i="6"/>
  <c r="E1729" i="6"/>
  <c r="J1297" i="6"/>
  <c r="K1729" i="6"/>
  <c r="E1730" i="6"/>
  <c r="J1298" i="6"/>
  <c r="K1730" i="6"/>
  <c r="E1731" i="6"/>
  <c r="J1299" i="6"/>
  <c r="K1731" i="6"/>
  <c r="E1732" i="6"/>
  <c r="J1300" i="6"/>
  <c r="K1732" i="6"/>
  <c r="E1733" i="6"/>
  <c r="J1301" i="6"/>
  <c r="K1733" i="6"/>
  <c r="E1734" i="6"/>
  <c r="J1302" i="6"/>
  <c r="K1734" i="6"/>
  <c r="E1735" i="6"/>
  <c r="J1303" i="6"/>
  <c r="K1735" i="6"/>
  <c r="E1736" i="6"/>
  <c r="J1304" i="6"/>
  <c r="K1736" i="6"/>
  <c r="E441" i="6"/>
  <c r="E442" i="6"/>
  <c r="E443" i="6"/>
  <c r="E444" i="6"/>
  <c r="E445" i="6"/>
  <c r="E446" i="6"/>
  <c r="E447" i="6"/>
  <c r="E448" i="6"/>
  <c r="E449" i="6"/>
  <c r="E450" i="6"/>
  <c r="E451" i="6"/>
  <c r="E452"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B81" i="6"/>
  <c r="B219" i="6"/>
  <c r="B295" i="6"/>
  <c r="B391" i="6"/>
  <c r="B431" i="6"/>
  <c r="E453"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K441"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D20" i="14"/>
  <c r="D21" i="14"/>
  <c r="D22" i="14"/>
  <c r="D23" i="14"/>
  <c r="D24" i="14"/>
  <c r="D25" i="14"/>
  <c r="D26" i="14"/>
  <c r="D27" i="14"/>
  <c r="D19" i="14"/>
  <c r="D11" i="14"/>
  <c r="D12" i="14"/>
  <c r="D13" i="14"/>
  <c r="D14" i="14"/>
  <c r="I13" i="11" s="1"/>
  <c r="D15" i="14"/>
  <c r="D16" i="14"/>
  <c r="D17" i="14"/>
  <c r="D10" i="14"/>
  <c r="AE25" i="11" l="1"/>
  <c r="AB104" i="11"/>
  <c r="AK104" i="11" s="1"/>
  <c r="M39" i="13" s="1"/>
  <c r="AF57" i="11"/>
  <c r="AB52" i="11"/>
  <c r="AG107" i="11"/>
  <c r="AP107" i="11" s="1"/>
  <c r="R42" i="13" s="1"/>
  <c r="Z51" i="13"/>
  <c r="AA22" i="11"/>
  <c r="AI57" i="11"/>
  <c r="AF46" i="11"/>
  <c r="AC30" i="11"/>
  <c r="AA88" i="11"/>
  <c r="V44" i="13"/>
  <c r="AT125" i="11"/>
  <c r="AB125" i="11" s="1"/>
  <c r="AK125" i="11" s="1"/>
  <c r="M60" i="13" s="1"/>
  <c r="Y59" i="5"/>
  <c r="AN60" i="11"/>
  <c r="O59" i="5" s="1"/>
  <c r="AE28" i="11"/>
  <c r="U16" i="13"/>
  <c r="Z24" i="13"/>
  <c r="AS125" i="11"/>
  <c r="AC125" i="11" s="1"/>
  <c r="AL125" i="11" s="1"/>
  <c r="N60" i="13" s="1"/>
  <c r="W55" i="13"/>
  <c r="V55" i="13"/>
  <c r="AE106" i="11"/>
  <c r="AN106" i="11" s="1"/>
  <c r="P41" i="13" s="1"/>
  <c r="AD88" i="11"/>
  <c r="AM88" i="11" s="1"/>
  <c r="O23" i="13" s="1"/>
  <c r="Z62" i="13"/>
  <c r="AB63" i="11"/>
  <c r="AD123" i="11"/>
  <c r="AM123" i="11" s="1"/>
  <c r="O58" i="13" s="1"/>
  <c r="AD59" i="11"/>
  <c r="AI55" i="11"/>
  <c r="AC45" i="13"/>
  <c r="AG45" i="11"/>
  <c r="AF100" i="11"/>
  <c r="AO100" i="11" s="1"/>
  <c r="Q35" i="13" s="1"/>
  <c r="AH100" i="11"/>
  <c r="AQ100" i="11" s="1"/>
  <c r="S35" i="13" s="1"/>
  <c r="AE36" i="11"/>
  <c r="AG100" i="11"/>
  <c r="AP100" i="11" s="1"/>
  <c r="R35" i="13" s="1"/>
  <c r="U35" i="13" s="1"/>
  <c r="AH87" i="11"/>
  <c r="AQ87" i="11" s="1"/>
  <c r="S22" i="13" s="1"/>
  <c r="AI87" i="11"/>
  <c r="AR87" i="11" s="1"/>
  <c r="T22" i="13" s="1"/>
  <c r="AB23" i="11"/>
  <c r="V22" i="5" s="1"/>
  <c r="AE23" i="11"/>
  <c r="AC19" i="11"/>
  <c r="AL19" i="11" s="1"/>
  <c r="M18" i="5" s="1"/>
  <c r="AB18" i="11"/>
  <c r="AC129" i="11"/>
  <c r="AL129" i="11" s="1"/>
  <c r="N64" i="13" s="1"/>
  <c r="AH64" i="11"/>
  <c r="AF64" i="11"/>
  <c r="Z63" i="13"/>
  <c r="Z54" i="13"/>
  <c r="AA45" i="13"/>
  <c r="AD47" i="11"/>
  <c r="AA46" i="11"/>
  <c r="U45" i="5" s="1"/>
  <c r="AI102" i="11"/>
  <c r="AR102" i="11" s="1"/>
  <c r="T37" i="13" s="1"/>
  <c r="W28" i="13"/>
  <c r="Y28" i="13"/>
  <c r="AB20" i="11"/>
  <c r="AK20" i="11" s="1"/>
  <c r="L19" i="5" s="1"/>
  <c r="AK113" i="11"/>
  <c r="M48" i="13" s="1"/>
  <c r="W48" i="13"/>
  <c r="AA119" i="11"/>
  <c r="AB119" i="11"/>
  <c r="AE80" i="11"/>
  <c r="AN80" i="11" s="1"/>
  <c r="P15" i="13" s="1"/>
  <c r="AU119" i="11"/>
  <c r="AD119" i="11" s="1"/>
  <c r="Y54" i="13" s="1"/>
  <c r="AB88" i="11"/>
  <c r="AB131" i="11"/>
  <c r="AK131" i="11" s="1"/>
  <c r="M66" i="13" s="1"/>
  <c r="AU122" i="11"/>
  <c r="AD122" i="11" s="1"/>
  <c r="AM122" i="11" s="1"/>
  <c r="O57" i="13" s="1"/>
  <c r="AS119" i="11"/>
  <c r="AC119" i="11" s="1"/>
  <c r="X54" i="13" s="1"/>
  <c r="AE104" i="11"/>
  <c r="AT107" i="11"/>
  <c r="AA107" i="11" s="1"/>
  <c r="AS83" i="11"/>
  <c r="AC83" i="11" s="1"/>
  <c r="AL83" i="11" s="1"/>
  <c r="N18" i="13" s="1"/>
  <c r="AC88" i="11"/>
  <c r="X23" i="13" s="1"/>
  <c r="AT108" i="11"/>
  <c r="AA108" i="11" s="1"/>
  <c r="AE26" i="13"/>
  <c r="AA114" i="11"/>
  <c r="AJ114" i="11" s="1"/>
  <c r="L49" i="13" s="1"/>
  <c r="AB118" i="11"/>
  <c r="AT84" i="11"/>
  <c r="AA84" i="11" s="1"/>
  <c r="AT97" i="11"/>
  <c r="AA97" i="11" s="1"/>
  <c r="V32" i="13" s="1"/>
  <c r="AA113" i="11"/>
  <c r="AT132" i="11"/>
  <c r="AS84" i="11"/>
  <c r="AS130" i="11"/>
  <c r="AC130" i="11" s="1"/>
  <c r="AL130" i="11" s="1"/>
  <c r="N65" i="13" s="1"/>
  <c r="U44" i="13"/>
  <c r="U53" i="13"/>
  <c r="AM132" i="11"/>
  <c r="O67" i="13" s="1"/>
  <c r="Y67" i="13"/>
  <c r="W60" i="13"/>
  <c r="AA128" i="11"/>
  <c r="AB128" i="11"/>
  <c r="AK128" i="11" s="1"/>
  <c r="M63" i="13" s="1"/>
  <c r="W66" i="13"/>
  <c r="U63" i="13"/>
  <c r="AS132" i="11"/>
  <c r="AC132" i="11" s="1"/>
  <c r="AL132" i="11" s="1"/>
  <c r="N67" i="13" s="1"/>
  <c r="AE65" i="13"/>
  <c r="AA131" i="11"/>
  <c r="AJ131" i="11" s="1"/>
  <c r="L66" i="13" s="1"/>
  <c r="AM114" i="11"/>
  <c r="O49" i="13" s="1"/>
  <c r="Y49" i="13"/>
  <c r="AM108" i="11"/>
  <c r="O43" i="13" s="1"/>
  <c r="Y43" i="13"/>
  <c r="AA124" i="11"/>
  <c r="AJ124" i="11" s="1"/>
  <c r="L59" i="13" s="1"/>
  <c r="AD113" i="11"/>
  <c r="AM113" i="11" s="1"/>
  <c r="O48" i="13" s="1"/>
  <c r="AT116" i="11"/>
  <c r="AA116" i="11" s="1"/>
  <c r="V51" i="13" s="1"/>
  <c r="AG111" i="11"/>
  <c r="AP111" i="11" s="1"/>
  <c r="R46" i="13" s="1"/>
  <c r="U50" i="13"/>
  <c r="U47" i="13"/>
  <c r="AB112" i="11"/>
  <c r="AK112" i="11" s="1"/>
  <c r="M47" i="13" s="1"/>
  <c r="AS124" i="11"/>
  <c r="AC124" i="11" s="1"/>
  <c r="U58" i="13"/>
  <c r="AA96" i="11"/>
  <c r="AJ96" i="11" s="1"/>
  <c r="L31" i="13" s="1"/>
  <c r="AB96" i="11"/>
  <c r="U42" i="13"/>
  <c r="AE31" i="13"/>
  <c r="AH102" i="11"/>
  <c r="AQ102" i="11" s="1"/>
  <c r="S37" i="13" s="1"/>
  <c r="AF107" i="11"/>
  <c r="AO107" i="11" s="1"/>
  <c r="Q42" i="13" s="1"/>
  <c r="AG102" i="11"/>
  <c r="AP102" i="11" s="1"/>
  <c r="R37" i="13" s="1"/>
  <c r="U39" i="13"/>
  <c r="AH98" i="11"/>
  <c r="AQ98" i="11" s="1"/>
  <c r="S33" i="13" s="1"/>
  <c r="AU97" i="11"/>
  <c r="AD97" i="11" s="1"/>
  <c r="V15" i="13"/>
  <c r="X16" i="13"/>
  <c r="AD80" i="11"/>
  <c r="AM80" i="11" s="1"/>
  <c r="O15" i="13" s="1"/>
  <c r="Y23" i="13"/>
  <c r="AL88" i="11"/>
  <c r="N23" i="13" s="1"/>
  <c r="AH86" i="11"/>
  <c r="AQ86" i="11" s="1"/>
  <c r="S21" i="13" s="1"/>
  <c r="U15" i="13"/>
  <c r="AG86" i="11"/>
  <c r="AP86" i="11" s="1"/>
  <c r="R21" i="13" s="1"/>
  <c r="AD84" i="11"/>
  <c r="AB85" i="11"/>
  <c r="AA15" i="13"/>
  <c r="Y24" i="13"/>
  <c r="AL94" i="11"/>
  <c r="N29" i="13" s="1"/>
  <c r="X29" i="13"/>
  <c r="AL86" i="11"/>
  <c r="N21" i="13" s="1"/>
  <c r="X21" i="13"/>
  <c r="AK124" i="11"/>
  <c r="M59" i="13" s="1"/>
  <c r="W59" i="13"/>
  <c r="AJ112" i="11"/>
  <c r="L47" i="13" s="1"/>
  <c r="V47" i="13"/>
  <c r="AM115" i="11"/>
  <c r="O50" i="13" s="1"/>
  <c r="Y50" i="13"/>
  <c r="AB92" i="11"/>
  <c r="AK92" i="11" s="1"/>
  <c r="M27" i="13" s="1"/>
  <c r="AA92" i="11"/>
  <c r="AL114" i="11"/>
  <c r="N49" i="13" s="1"/>
  <c r="X49" i="13"/>
  <c r="AM83" i="11"/>
  <c r="O18" i="13" s="1"/>
  <c r="Y18" i="13"/>
  <c r="AL112" i="11"/>
  <c r="N47" i="13" s="1"/>
  <c r="X47" i="13"/>
  <c r="AJ118" i="11"/>
  <c r="L53" i="13" s="1"/>
  <c r="V53" i="13"/>
  <c r="AJ113" i="11"/>
  <c r="L48" i="13" s="1"/>
  <c r="V48" i="13"/>
  <c r="AL101" i="11"/>
  <c r="N36" i="13" s="1"/>
  <c r="X36" i="13"/>
  <c r="Z41" i="13"/>
  <c r="AK114" i="11"/>
  <c r="M49" i="13" s="1"/>
  <c r="W49" i="13"/>
  <c r="AB127" i="11"/>
  <c r="AK127" i="11" s="1"/>
  <c r="M62" i="13" s="1"/>
  <c r="AA127" i="11"/>
  <c r="AJ127" i="11" s="1"/>
  <c r="L62" i="13" s="1"/>
  <c r="AB126" i="11"/>
  <c r="AK126" i="11" s="1"/>
  <c r="M61" i="13" s="1"/>
  <c r="AA126" i="11"/>
  <c r="AJ126" i="11" s="1"/>
  <c r="L61" i="13" s="1"/>
  <c r="AN113" i="11"/>
  <c r="P48" i="13" s="1"/>
  <c r="Z48" i="13"/>
  <c r="AJ116" i="11"/>
  <c r="L51" i="13" s="1"/>
  <c r="AN122" i="11"/>
  <c r="P57" i="13" s="1"/>
  <c r="Z57" i="13"/>
  <c r="AK86" i="11"/>
  <c r="M21" i="13" s="1"/>
  <c r="W21" i="13"/>
  <c r="AM110" i="11"/>
  <c r="O45" i="13" s="1"/>
  <c r="Y45" i="13"/>
  <c r="AL87" i="11"/>
  <c r="N22" i="13" s="1"/>
  <c r="X22" i="13"/>
  <c r="AE16" i="13"/>
  <c r="AE54" i="13"/>
  <c r="U57" i="13"/>
  <c r="U30" i="13"/>
  <c r="AE53" i="13"/>
  <c r="U64" i="13"/>
  <c r="U27" i="13"/>
  <c r="AC82" i="11"/>
  <c r="AL82" i="11" s="1"/>
  <c r="N17" i="13" s="1"/>
  <c r="AE103" i="11"/>
  <c r="AN103" i="11" s="1"/>
  <c r="P38" i="13" s="1"/>
  <c r="AE85" i="11"/>
  <c r="AA85" i="11"/>
  <c r="AA106" i="11"/>
  <c r="AT81" i="11"/>
  <c r="AT82" i="11"/>
  <c r="AU82" i="11"/>
  <c r="AA86" i="11"/>
  <c r="AT98" i="11"/>
  <c r="AB98" i="11" s="1"/>
  <c r="AU105" i="11"/>
  <c r="AS108" i="11"/>
  <c r="AC108" i="11" s="1"/>
  <c r="AU124" i="11"/>
  <c r="AD124" i="11" s="1"/>
  <c r="AT83" i="11"/>
  <c r="AU99" i="11"/>
  <c r="AD99" i="11" s="1"/>
  <c r="AU127" i="11"/>
  <c r="AD127" i="11" s="1"/>
  <c r="AS115" i="11"/>
  <c r="AC115" i="11" s="1"/>
  <c r="AL115" i="11" s="1"/>
  <c r="N50" i="13" s="1"/>
  <c r="AT115" i="11"/>
  <c r="AU118" i="11"/>
  <c r="AD118" i="11" s="1"/>
  <c r="AB116" i="11"/>
  <c r="AS85" i="11"/>
  <c r="AC85" i="11" s="1"/>
  <c r="AU85" i="11"/>
  <c r="AD85" i="11" s="1"/>
  <c r="AU92" i="11"/>
  <c r="AD92" i="11" s="1"/>
  <c r="AS116" i="11"/>
  <c r="AC116" i="11" s="1"/>
  <c r="AU128" i="11"/>
  <c r="AD128" i="11" s="1"/>
  <c r="AS128" i="11"/>
  <c r="AC128" i="11" s="1"/>
  <c r="AL128" i="11" s="1"/>
  <c r="N63" i="13" s="1"/>
  <c r="AU100" i="11"/>
  <c r="AD100" i="11" s="1"/>
  <c r="AM100" i="11" s="1"/>
  <c r="O35" i="13" s="1"/>
  <c r="U65" i="13"/>
  <c r="U62" i="13"/>
  <c r="AE67" i="13"/>
  <c r="AB108" i="11"/>
  <c r="AS106" i="11"/>
  <c r="AC106" i="11" s="1"/>
  <c r="AU106" i="11"/>
  <c r="AD106" i="11" s="1"/>
  <c r="AS127" i="11"/>
  <c r="AC127" i="11" s="1"/>
  <c r="AF88" i="11"/>
  <c r="AH88" i="11"/>
  <c r="AI88" i="11"/>
  <c r="AG88" i="11"/>
  <c r="AU87" i="11"/>
  <c r="AD87" i="11" s="1"/>
  <c r="AM87" i="11" s="1"/>
  <c r="O22" i="13" s="1"/>
  <c r="AT87" i="11"/>
  <c r="AS92" i="11"/>
  <c r="AC92" i="11" s="1"/>
  <c r="AU117" i="11"/>
  <c r="AD117" i="11" s="1"/>
  <c r="AT117" i="11"/>
  <c r="U20" i="13"/>
  <c r="U36" i="13"/>
  <c r="U56" i="13"/>
  <c r="AE18" i="13"/>
  <c r="U32" i="13"/>
  <c r="U59" i="13"/>
  <c r="U52" i="13"/>
  <c r="AE61" i="13"/>
  <c r="AE58" i="13"/>
  <c r="AE60" i="13"/>
  <c r="U55" i="13"/>
  <c r="U66" i="13"/>
  <c r="AB111" i="11"/>
  <c r="AK111" i="11" s="1"/>
  <c r="M46" i="13" s="1"/>
  <c r="AE84" i="11"/>
  <c r="Z19" i="13" s="1"/>
  <c r="AT94" i="11"/>
  <c r="AU94" i="11"/>
  <c r="AD94" i="11" s="1"/>
  <c r="AM94" i="11" s="1"/>
  <c r="O29" i="13" s="1"/>
  <c r="AU81" i="11"/>
  <c r="AD81" i="11" s="1"/>
  <c r="AU130" i="11"/>
  <c r="AD130" i="11" s="1"/>
  <c r="AA130" i="11"/>
  <c r="AS131" i="11"/>
  <c r="AC131" i="11" s="1"/>
  <c r="AU131" i="11"/>
  <c r="AD131" i="11" s="1"/>
  <c r="AT105" i="11"/>
  <c r="AT123" i="11"/>
  <c r="AA123" i="11" s="1"/>
  <c r="AU107" i="11"/>
  <c r="AD107" i="11" s="1"/>
  <c r="AS99" i="11"/>
  <c r="AC99" i="11" s="1"/>
  <c r="AS118" i="11"/>
  <c r="AC118" i="11" s="1"/>
  <c r="AS96" i="11"/>
  <c r="AC96" i="11" s="1"/>
  <c r="AU96" i="11"/>
  <c r="AD96" i="11" s="1"/>
  <c r="AT101" i="11"/>
  <c r="AU101" i="11"/>
  <c r="AD101" i="11" s="1"/>
  <c r="AM101" i="11" s="1"/>
  <c r="O36" i="13" s="1"/>
  <c r="AT100" i="11"/>
  <c r="AA100" i="11" s="1"/>
  <c r="AS117" i="11"/>
  <c r="AC117" i="11" s="1"/>
  <c r="AL117" i="11" s="1"/>
  <c r="N52" i="13" s="1"/>
  <c r="U60" i="13"/>
  <c r="U48" i="13"/>
  <c r="U49" i="13"/>
  <c r="U29" i="13"/>
  <c r="AE28" i="13"/>
  <c r="AE62" i="13"/>
  <c r="AE51" i="13"/>
  <c r="AA82" i="11"/>
  <c r="AJ82" i="11" s="1"/>
  <c r="L17" i="13" s="1"/>
  <c r="AE107" i="11"/>
  <c r="AN107" i="11" s="1"/>
  <c r="P42" i="13" s="1"/>
  <c r="AB106" i="11"/>
  <c r="AK106" i="11" s="1"/>
  <c r="M41" i="13" s="1"/>
  <c r="AU98" i="11"/>
  <c r="AD98" i="11" s="1"/>
  <c r="AT102" i="11"/>
  <c r="AS102" i="11"/>
  <c r="AC102" i="11" s="1"/>
  <c r="AL102" i="11" s="1"/>
  <c r="N37" i="13" s="1"/>
  <c r="AS123" i="11"/>
  <c r="AC123" i="11" s="1"/>
  <c r="AT110" i="11"/>
  <c r="AS110" i="11"/>
  <c r="AC110" i="11" s="1"/>
  <c r="AL110" i="11" s="1"/>
  <c r="N45" i="13" s="1"/>
  <c r="Y48" i="13"/>
  <c r="AJ88" i="11"/>
  <c r="L23" i="13" s="1"/>
  <c r="V23" i="13"/>
  <c r="AU126" i="11"/>
  <c r="AD126" i="11" s="1"/>
  <c r="AS126" i="11"/>
  <c r="AC126" i="11" s="1"/>
  <c r="AF68" i="11"/>
  <c r="AG61" i="11"/>
  <c r="AD56" i="11"/>
  <c r="AC59" i="11"/>
  <c r="AB49" i="11"/>
  <c r="AC51" i="11"/>
  <c r="AC29" i="11"/>
  <c r="AL29" i="11" s="1"/>
  <c r="M28" i="5" s="1"/>
  <c r="AD33" i="11"/>
  <c r="AA33" i="11"/>
  <c r="AB36" i="11"/>
  <c r="AE15" i="11"/>
  <c r="AC15" i="11"/>
  <c r="AI61" i="11"/>
  <c r="AC60" i="5" s="1"/>
  <c r="AC27" i="11"/>
  <c r="AD21" i="11"/>
  <c r="AD20" i="11"/>
  <c r="AU31" i="11"/>
  <c r="AB55" i="11"/>
  <c r="AH55" i="11"/>
  <c r="AC18" i="11"/>
  <c r="AC67" i="11"/>
  <c r="AL67" i="11" s="1"/>
  <c r="M66" i="5" s="1"/>
  <c r="AC65" i="11"/>
  <c r="AG57" i="11"/>
  <c r="AH61" i="11"/>
  <c r="AB47" i="11"/>
  <c r="AA51" i="11"/>
  <c r="AA39" i="11"/>
  <c r="AB39" i="11"/>
  <c r="V38" i="5" s="1"/>
  <c r="AI39" i="11"/>
  <c r="AA41" i="11"/>
  <c r="U40" i="5" s="1"/>
  <c r="AC44" i="11"/>
  <c r="AL44" i="11" s="1"/>
  <c r="M43" i="5" s="1"/>
  <c r="Y44" i="5"/>
  <c r="AH42" i="11"/>
  <c r="AB46" i="11"/>
  <c r="AK46" i="11" s="1"/>
  <c r="L45" i="5" s="1"/>
  <c r="AA43" i="11"/>
  <c r="U42" i="5" s="1"/>
  <c r="AH45" i="11"/>
  <c r="AQ45" i="11" s="1"/>
  <c r="R44" i="5" s="1"/>
  <c r="AD42" i="11"/>
  <c r="AC42" i="11"/>
  <c r="AL42" i="11" s="1"/>
  <c r="M41" i="5" s="1"/>
  <c r="AG39" i="11"/>
  <c r="AA38" i="5" s="1"/>
  <c r="AI43" i="11"/>
  <c r="AC42" i="5" s="1"/>
  <c r="AB41" i="11"/>
  <c r="AK41" i="11" s="1"/>
  <c r="L40" i="5" s="1"/>
  <c r="AF45" i="11"/>
  <c r="Z44" i="5" s="1"/>
  <c r="AA45" i="11"/>
  <c r="AC41" i="11"/>
  <c r="AL41" i="11" s="1"/>
  <c r="M40" i="5" s="1"/>
  <c r="AN33" i="11"/>
  <c r="O32" i="5" s="1"/>
  <c r="Y32" i="5"/>
  <c r="AD28" i="11"/>
  <c r="AM28" i="11" s="1"/>
  <c r="N27" i="5" s="1"/>
  <c r="AA28" i="11"/>
  <c r="AJ28" i="11" s="1"/>
  <c r="K27" i="5" s="1"/>
  <c r="AB29" i="11"/>
  <c r="AB33" i="11"/>
  <c r="Y16" i="5"/>
  <c r="AN17" i="11"/>
  <c r="O16" i="5" s="1"/>
  <c r="AA18" i="11"/>
  <c r="AJ18" i="11" s="1"/>
  <c r="K17" i="5" s="1"/>
  <c r="AN37" i="11"/>
  <c r="O36" i="5" s="1"/>
  <c r="Y36" i="5"/>
  <c r="AT31" i="11"/>
  <c r="AB56" i="11"/>
  <c r="V55" i="5" s="1"/>
  <c r="AE21" i="11"/>
  <c r="AD65" i="11"/>
  <c r="X64" i="5" s="1"/>
  <c r="AA59" i="11"/>
  <c r="U58" i="5" s="1"/>
  <c r="AC35" i="11"/>
  <c r="W34" i="5" s="1"/>
  <c r="AA17" i="11"/>
  <c r="AA52" i="11"/>
  <c r="AB51" i="11"/>
  <c r="AK51" i="11" s="1"/>
  <c r="L50" i="5" s="1"/>
  <c r="AC53" i="11"/>
  <c r="AL53" i="11" s="1"/>
  <c r="M52" i="5" s="1"/>
  <c r="AA47" i="11"/>
  <c r="AJ47" i="11" s="1"/>
  <c r="K46" i="5" s="1"/>
  <c r="AB27" i="11"/>
  <c r="AK27" i="11" s="1"/>
  <c r="L26" i="5" s="1"/>
  <c r="AE62" i="11"/>
  <c r="AF55" i="11"/>
  <c r="AE49" i="11"/>
  <c r="AC24" i="11"/>
  <c r="AC37" i="11"/>
  <c r="AB16" i="11"/>
  <c r="AK16" i="11" s="1"/>
  <c r="L15" i="5" s="1"/>
  <c r="AE47" i="11"/>
  <c r="AB24" i="11"/>
  <c r="AK24" i="11" s="1"/>
  <c r="L23" i="5" s="1"/>
  <c r="AE20" i="11"/>
  <c r="AC22" i="11"/>
  <c r="W21" i="5" s="1"/>
  <c r="AC47" i="11"/>
  <c r="W46" i="5" s="1"/>
  <c r="AB30" i="11"/>
  <c r="V29" i="5" s="1"/>
  <c r="AB31" i="11"/>
  <c r="AD19" i="11"/>
  <c r="AM19" i="11" s="1"/>
  <c r="N18" i="5" s="1"/>
  <c r="AC31" i="11"/>
  <c r="AC28" i="11"/>
  <c r="AL28" i="11" s="1"/>
  <c r="M27" i="5" s="1"/>
  <c r="AD55" i="11"/>
  <c r="X54" i="5" s="1"/>
  <c r="AS64" i="11"/>
  <c r="AC64" i="11" s="1"/>
  <c r="AK49" i="11"/>
  <c r="L48" i="5" s="1"/>
  <c r="V48" i="5"/>
  <c r="AK68" i="11"/>
  <c r="L67" i="5" s="1"/>
  <c r="V67" i="5"/>
  <c r="AK42" i="11"/>
  <c r="L41" i="5" s="1"/>
  <c r="V41" i="5"/>
  <c r="AM34" i="11"/>
  <c r="N33" i="5" s="1"/>
  <c r="X33" i="5"/>
  <c r="AM39" i="11"/>
  <c r="N38" i="5" s="1"/>
  <c r="X38" i="5"/>
  <c r="AJ17" i="11"/>
  <c r="K16" i="5" s="1"/>
  <c r="U16" i="5"/>
  <c r="W52" i="5"/>
  <c r="AM26" i="11"/>
  <c r="N25" i="5" s="1"/>
  <c r="X25" i="5"/>
  <c r="AM60" i="11"/>
  <c r="N59" i="5" s="1"/>
  <c r="X59" i="5"/>
  <c r="AL38" i="11"/>
  <c r="M37" i="5" s="1"/>
  <c r="W37" i="5"/>
  <c r="AM29" i="11"/>
  <c r="N28" i="5" s="1"/>
  <c r="X28" i="5"/>
  <c r="U27" i="5"/>
  <c r="AK63" i="11"/>
  <c r="L62" i="5" s="1"/>
  <c r="V62" i="5"/>
  <c r="AK23" i="11"/>
  <c r="L22" i="5" s="1"/>
  <c r="AM66" i="11"/>
  <c r="N65" i="5" s="1"/>
  <c r="X65" i="5"/>
  <c r="AK44" i="11"/>
  <c r="L43" i="5" s="1"/>
  <c r="V43" i="5"/>
  <c r="V19" i="5"/>
  <c r="W41" i="5"/>
  <c r="AM59" i="11"/>
  <c r="N58" i="5" s="1"/>
  <c r="X58" i="5"/>
  <c r="V40" i="5"/>
  <c r="W66" i="5"/>
  <c r="AL61" i="11"/>
  <c r="M60" i="5" s="1"/>
  <c r="W60" i="5"/>
  <c r="AN31" i="11"/>
  <c r="O30" i="5" s="1"/>
  <c r="Y30" i="5"/>
  <c r="AL51" i="11"/>
  <c r="M50" i="5" s="1"/>
  <c r="W50" i="5"/>
  <c r="AL68" i="11"/>
  <c r="M67" i="5" s="1"/>
  <c r="W67" i="5"/>
  <c r="AL57" i="11"/>
  <c r="M56" i="5" s="1"/>
  <c r="W56" i="5"/>
  <c r="AK32" i="11"/>
  <c r="L31" i="5" s="1"/>
  <c r="V31" i="5"/>
  <c r="AK18" i="11"/>
  <c r="L17" i="5" s="1"/>
  <c r="V17" i="5"/>
  <c r="AL22" i="11"/>
  <c r="M21" i="5" s="1"/>
  <c r="AL52" i="11"/>
  <c r="M51" i="5" s="1"/>
  <c r="W51" i="5"/>
  <c r="AK30" i="11"/>
  <c r="L29" i="5" s="1"/>
  <c r="AK26" i="11"/>
  <c r="L25" i="5" s="1"/>
  <c r="V25" i="5"/>
  <c r="AK17" i="11"/>
  <c r="L16" i="5" s="1"/>
  <c r="V16" i="5"/>
  <c r="AK60" i="11"/>
  <c r="L59" i="5" s="1"/>
  <c r="V59" i="5"/>
  <c r="AL49" i="11"/>
  <c r="M48" i="5" s="1"/>
  <c r="W48" i="5"/>
  <c r="AM21" i="11"/>
  <c r="N20" i="5" s="1"/>
  <c r="X20" i="5"/>
  <c r="AM43" i="11"/>
  <c r="N42" i="5" s="1"/>
  <c r="X42" i="5"/>
  <c r="X18" i="5"/>
  <c r="AM68" i="11"/>
  <c r="N67" i="5" s="1"/>
  <c r="X67" i="5"/>
  <c r="AJ23" i="11"/>
  <c r="K22" i="5" s="1"/>
  <c r="U22" i="5"/>
  <c r="AN56" i="11"/>
  <c r="O55" i="5" s="1"/>
  <c r="Y55" i="5"/>
  <c r="AK45" i="11"/>
  <c r="L44" i="5" s="1"/>
  <c r="V44" i="5"/>
  <c r="AK25" i="11"/>
  <c r="L24" i="5" s="1"/>
  <c r="V24" i="5"/>
  <c r="AL36" i="11"/>
  <c r="M35" i="5" s="1"/>
  <c r="W35" i="5"/>
  <c r="AL31" i="11"/>
  <c r="M30" i="5" s="1"/>
  <c r="W30" i="5"/>
  <c r="AM55" i="11"/>
  <c r="N54" i="5" s="1"/>
  <c r="AD24" i="11"/>
  <c r="X27" i="5"/>
  <c r="AQ60" i="11"/>
  <c r="R59" i="5" s="1"/>
  <c r="AB59" i="5"/>
  <c r="AM51" i="11"/>
  <c r="N50" i="5" s="1"/>
  <c r="X50" i="5"/>
  <c r="AF37" i="11"/>
  <c r="AI37" i="11"/>
  <c r="AH37" i="11"/>
  <c r="AG37" i="11"/>
  <c r="AP25" i="11"/>
  <c r="Q24" i="5" s="1"/>
  <c r="AA24" i="5"/>
  <c r="AG33" i="11"/>
  <c r="AF33" i="11"/>
  <c r="AI33" i="11"/>
  <c r="AH33" i="11"/>
  <c r="AO42" i="11"/>
  <c r="P41" i="5" s="1"/>
  <c r="Z41" i="5"/>
  <c r="AN42" i="11"/>
  <c r="O41" i="5" s="1"/>
  <c r="Y41" i="5"/>
  <c r="AR68" i="11"/>
  <c r="S67" i="5" s="1"/>
  <c r="AC67" i="5"/>
  <c r="AL46" i="11"/>
  <c r="M45" i="5" s="1"/>
  <c r="W45" i="5"/>
  <c r="AM61" i="11"/>
  <c r="N60" i="5" s="1"/>
  <c r="X60" i="5"/>
  <c r="AO58" i="11"/>
  <c r="P57" i="5" s="1"/>
  <c r="Z57" i="5"/>
  <c r="AO30" i="11"/>
  <c r="P29" i="5" s="1"/>
  <c r="Z29" i="5"/>
  <c r="AN30" i="11"/>
  <c r="O29" i="5" s="1"/>
  <c r="Y29" i="5"/>
  <c r="AJ21" i="11"/>
  <c r="K20" i="5" s="1"/>
  <c r="U20" i="5"/>
  <c r="AD36" i="11"/>
  <c r="AL59" i="11"/>
  <c r="M58" i="5" s="1"/>
  <c r="W58" i="5"/>
  <c r="AN48" i="11"/>
  <c r="O47" i="5" s="1"/>
  <c r="Y47" i="5"/>
  <c r="AB57" i="11"/>
  <c r="AB54" i="11"/>
  <c r="AN40" i="11"/>
  <c r="O39" i="5" s="1"/>
  <c r="Y39" i="5"/>
  <c r="AA19" i="11"/>
  <c r="AD16" i="11"/>
  <c r="AJ22" i="11"/>
  <c r="K21" i="5" s="1"/>
  <c r="U21" i="5"/>
  <c r="AH32" i="11"/>
  <c r="AF32" i="11"/>
  <c r="AI32" i="11"/>
  <c r="AG32" i="11"/>
  <c r="AJ27" i="11"/>
  <c r="K26" i="5" s="1"/>
  <c r="U26" i="5"/>
  <c r="AL33" i="11"/>
  <c r="M32" i="5" s="1"/>
  <c r="W32" i="5"/>
  <c r="AR49" i="11"/>
  <c r="S48" i="5" s="1"/>
  <c r="AC48" i="5"/>
  <c r="AG38" i="11"/>
  <c r="AF38" i="11"/>
  <c r="AH38" i="11"/>
  <c r="AI38" i="11"/>
  <c r="AR45" i="11"/>
  <c r="S44" i="5" s="1"/>
  <c r="AC44" i="5"/>
  <c r="AA68" i="11"/>
  <c r="AB62" i="11"/>
  <c r="AB65" i="11"/>
  <c r="AN64" i="11"/>
  <c r="O63" i="5" s="1"/>
  <c r="Y63" i="5"/>
  <c r="AB48" i="11"/>
  <c r="AN20" i="11"/>
  <c r="O19" i="5" s="1"/>
  <c r="Y19" i="5"/>
  <c r="AD35" i="11"/>
  <c r="AN29" i="11"/>
  <c r="O28" i="5" s="1"/>
  <c r="Y28" i="5"/>
  <c r="AD40" i="11"/>
  <c r="AN23" i="11"/>
  <c r="O22" i="5" s="1"/>
  <c r="Y22" i="5"/>
  <c r="AB53" i="11"/>
  <c r="AE67" i="11"/>
  <c r="AD37" i="11"/>
  <c r="AD32" i="11"/>
  <c r="AL25" i="11"/>
  <c r="M24" i="5" s="1"/>
  <c r="W24" i="5"/>
  <c r="AA49" i="11"/>
  <c r="AN38" i="11"/>
  <c r="O37" i="5" s="1"/>
  <c r="Y37" i="5"/>
  <c r="AI63" i="11"/>
  <c r="AF63" i="11"/>
  <c r="AG63" i="11"/>
  <c r="AH63" i="11"/>
  <c r="AP39" i="11"/>
  <c r="Q38" i="5" s="1"/>
  <c r="AQ43" i="11"/>
  <c r="R42" i="5" s="1"/>
  <c r="AB42" i="5"/>
  <c r="AB58" i="11"/>
  <c r="AU48" i="11"/>
  <c r="AD48" i="11" s="1"/>
  <c r="AT40" i="11"/>
  <c r="AS50" i="11"/>
  <c r="AC50" i="11" s="1"/>
  <c r="AH24" i="11"/>
  <c r="AF24" i="11"/>
  <c r="AG24" i="11"/>
  <c r="AI24" i="11"/>
  <c r="AB59" i="11"/>
  <c r="AF41" i="11"/>
  <c r="AG41" i="11"/>
  <c r="AI41" i="11"/>
  <c r="AH41" i="11"/>
  <c r="AA35" i="11"/>
  <c r="AF54" i="11"/>
  <c r="AI54" i="11"/>
  <c r="AH54" i="11"/>
  <c r="AG54" i="11"/>
  <c r="AF29" i="11"/>
  <c r="AI29" i="11"/>
  <c r="AH29" i="11"/>
  <c r="AG29" i="11"/>
  <c r="AB40" i="11"/>
  <c r="AB19" i="11"/>
  <c r="AI51" i="11"/>
  <c r="AG51" i="11"/>
  <c r="AH51" i="11"/>
  <c r="AF51" i="11"/>
  <c r="AC16" i="11"/>
  <c r="AT64" i="11"/>
  <c r="AB64" i="11" s="1"/>
  <c r="AH22" i="11"/>
  <c r="AI22" i="11"/>
  <c r="AG22" i="11"/>
  <c r="AF22" i="11"/>
  <c r="AI47" i="11"/>
  <c r="AF47" i="11"/>
  <c r="AG47" i="11"/>
  <c r="AH47" i="11"/>
  <c r="AA56" i="11"/>
  <c r="AC32" i="11"/>
  <c r="AE27" i="11"/>
  <c r="AE66" i="11"/>
  <c r="AA42" i="11"/>
  <c r="AA63" i="11"/>
  <c r="AA58" i="11"/>
  <c r="AD30" i="11"/>
  <c r="AR57" i="11"/>
  <c r="S56" i="5" s="1"/>
  <c r="AC56" i="5"/>
  <c r="AP56" i="11"/>
  <c r="Q55" i="5" s="1"/>
  <c r="AA55" i="5"/>
  <c r="AR55" i="11"/>
  <c r="S54" i="5" s="1"/>
  <c r="AC54" i="5"/>
  <c r="AO65" i="11"/>
  <c r="P64" i="5" s="1"/>
  <c r="Z64" i="5"/>
  <c r="AP64" i="11"/>
  <c r="Q63" i="5" s="1"/>
  <c r="AA63" i="5"/>
  <c r="AQ46" i="11"/>
  <c r="R45" i="5" s="1"/>
  <c r="AB45" i="5"/>
  <c r="AP61" i="11"/>
  <c r="Q60" i="5" s="1"/>
  <c r="AA60" i="5"/>
  <c r="AO20" i="11"/>
  <c r="P19" i="5" s="1"/>
  <c r="Z19" i="5"/>
  <c r="AH36" i="11"/>
  <c r="AF36" i="11"/>
  <c r="AI36" i="11"/>
  <c r="AG36" i="11"/>
  <c r="AP60" i="11"/>
  <c r="Q59" i="5" s="1"/>
  <c r="AA59" i="5"/>
  <c r="AN53" i="11"/>
  <c r="O52" i="5" s="1"/>
  <c r="Y52" i="5"/>
  <c r="AM67" i="11"/>
  <c r="N66" i="5" s="1"/>
  <c r="X66" i="5"/>
  <c r="AM27" i="11"/>
  <c r="N26" i="5" s="1"/>
  <c r="X26" i="5"/>
  <c r="AR25" i="11"/>
  <c r="S24" i="5" s="1"/>
  <c r="AC24" i="5"/>
  <c r="AL45" i="11"/>
  <c r="M44" i="5" s="1"/>
  <c r="W44" i="5"/>
  <c r="AR42" i="11"/>
  <c r="S41" i="5" s="1"/>
  <c r="AC41" i="5"/>
  <c r="AN68" i="11"/>
  <c r="O67" i="5" s="1"/>
  <c r="Y67" i="5"/>
  <c r="AO68" i="11"/>
  <c r="P67" i="5" s="1"/>
  <c r="Z67" i="5"/>
  <c r="AN39" i="11"/>
  <c r="O38" i="5" s="1"/>
  <c r="Y38" i="5"/>
  <c r="AK61" i="11"/>
  <c r="L60" i="5" s="1"/>
  <c r="V60" i="5"/>
  <c r="AR58" i="11"/>
  <c r="S57" i="5" s="1"/>
  <c r="AC57" i="5"/>
  <c r="AP30" i="11"/>
  <c r="Q29" i="5" s="1"/>
  <c r="AA29" i="5"/>
  <c r="AF62" i="11"/>
  <c r="AI62" i="11"/>
  <c r="AG62" i="11"/>
  <c r="AH62" i="11"/>
  <c r="AL24" i="11"/>
  <c r="M23" i="5" s="1"/>
  <c r="W23" i="5"/>
  <c r="AL65" i="11"/>
  <c r="M64" i="5" s="1"/>
  <c r="W64" i="5"/>
  <c r="AH48" i="11"/>
  <c r="AG48" i="11"/>
  <c r="AF48" i="11"/>
  <c r="AI48" i="11"/>
  <c r="AK29" i="11"/>
  <c r="L28" i="5" s="1"/>
  <c r="V28" i="5"/>
  <c r="AK56" i="11"/>
  <c r="L55" i="5" s="1"/>
  <c r="AH34" i="11"/>
  <c r="AI34" i="11"/>
  <c r="AG34" i="11"/>
  <c r="AF34" i="11"/>
  <c r="AL27" i="11"/>
  <c r="M26" i="5" s="1"/>
  <c r="W26" i="5"/>
  <c r="AP49" i="11"/>
  <c r="Q48" i="5" s="1"/>
  <c r="AA48" i="5"/>
  <c r="U17" i="5"/>
  <c r="AM45" i="11"/>
  <c r="N44" i="5" s="1"/>
  <c r="X44" i="5"/>
  <c r="AP45" i="11"/>
  <c r="Q44" i="5" s="1"/>
  <c r="AA44" i="5"/>
  <c r="AK21" i="11"/>
  <c r="L20" i="5" s="1"/>
  <c r="V20" i="5"/>
  <c r="AA24" i="11"/>
  <c r="AI59" i="11"/>
  <c r="AF59" i="11"/>
  <c r="AG59" i="11"/>
  <c r="AH59" i="11"/>
  <c r="AA31" i="11"/>
  <c r="AN28" i="11"/>
  <c r="O27" i="5" s="1"/>
  <c r="Y27" i="5"/>
  <c r="AD57" i="11"/>
  <c r="AA54" i="11"/>
  <c r="AA44" i="11"/>
  <c r="AN50" i="11"/>
  <c r="O49" i="5" s="1"/>
  <c r="Y49" i="5"/>
  <c r="AF52" i="11"/>
  <c r="AI52" i="11"/>
  <c r="AG52" i="11"/>
  <c r="AH52" i="11"/>
  <c r="AD53" i="11"/>
  <c r="AL37" i="11"/>
  <c r="M36" i="5" s="1"/>
  <c r="W36" i="5"/>
  <c r="AK34" i="11"/>
  <c r="L33" i="5" s="1"/>
  <c r="V33" i="5"/>
  <c r="AJ25" i="11"/>
  <c r="K24" i="5" s="1"/>
  <c r="U24" i="5"/>
  <c r="AM18" i="11"/>
  <c r="N17" i="5" s="1"/>
  <c r="X17" i="5"/>
  <c r="AQ39" i="11"/>
  <c r="R38" i="5" s="1"/>
  <c r="AB38" i="5"/>
  <c r="AN61" i="11"/>
  <c r="O60" i="5" s="1"/>
  <c r="Y60" i="5"/>
  <c r="AP43" i="11"/>
  <c r="Q42" i="5" s="1"/>
  <c r="AA42" i="5"/>
  <c r="AC62" i="11"/>
  <c r="AS40" i="11"/>
  <c r="AC40" i="11" s="1"/>
  <c r="AU23" i="11"/>
  <c r="AN21" i="11"/>
  <c r="O20" i="5" s="1"/>
  <c r="Y20" i="5"/>
  <c r="AM65" i="11"/>
  <c r="N64" i="5" s="1"/>
  <c r="AF31" i="11"/>
  <c r="AI31" i="11"/>
  <c r="AH31" i="11"/>
  <c r="AG31" i="11"/>
  <c r="AC54" i="11"/>
  <c r="AD44" i="11"/>
  <c r="AC60" i="11"/>
  <c r="AD50" i="11"/>
  <c r="AJ52" i="11"/>
  <c r="K51" i="5" s="1"/>
  <c r="U51" i="5"/>
  <c r="AN19" i="11"/>
  <c r="O18" i="5" s="1"/>
  <c r="Y18" i="5"/>
  <c r="AB67" i="11"/>
  <c r="AH27" i="11"/>
  <c r="AG27" i="11"/>
  <c r="AF27" i="11"/>
  <c r="AI27" i="11"/>
  <c r="AT66" i="11"/>
  <c r="AB66" i="11" s="1"/>
  <c r="AA61" i="11"/>
  <c r="AE58" i="11"/>
  <c r="AO57" i="11"/>
  <c r="P56" i="5" s="1"/>
  <c r="Z56" i="5"/>
  <c r="AQ56" i="11"/>
  <c r="R55" i="5" s="1"/>
  <c r="AB55" i="5"/>
  <c r="AP55" i="11"/>
  <c r="Q54" i="5" s="1"/>
  <c r="AA54" i="5"/>
  <c r="AP65" i="11"/>
  <c r="Q64" i="5" s="1"/>
  <c r="AA64" i="5"/>
  <c r="AO64" i="11"/>
  <c r="P63" i="5" s="1"/>
  <c r="Z63" i="5"/>
  <c r="AO46" i="11"/>
  <c r="P45" i="5" s="1"/>
  <c r="Z45" i="5"/>
  <c r="AR61" i="11"/>
  <c r="S60" i="5" s="1"/>
  <c r="AQ20" i="11"/>
  <c r="R19" i="5" s="1"/>
  <c r="AB19" i="5"/>
  <c r="AD64" i="11"/>
  <c r="AK55" i="11"/>
  <c r="L54" i="5" s="1"/>
  <c r="V54" i="5"/>
  <c r="AR60" i="11"/>
  <c r="S59" i="5" s="1"/>
  <c r="AC59" i="5"/>
  <c r="AA60" i="11"/>
  <c r="AA26" i="11"/>
  <c r="AM47" i="11"/>
  <c r="N46" i="5" s="1"/>
  <c r="X46" i="5"/>
  <c r="AO25" i="11"/>
  <c r="P24" i="5" s="1"/>
  <c r="Z24" i="5"/>
  <c r="AQ42" i="11"/>
  <c r="R41" i="5" s="1"/>
  <c r="AB41" i="5"/>
  <c r="AQ68" i="11"/>
  <c r="R67" i="5" s="1"/>
  <c r="AB67" i="5"/>
  <c r="V45" i="5"/>
  <c r="AJ39" i="11"/>
  <c r="K38" i="5" s="1"/>
  <c r="U38" i="5"/>
  <c r="AQ58" i="11"/>
  <c r="R57" i="5" s="1"/>
  <c r="AB57" i="5"/>
  <c r="AQ30" i="11"/>
  <c r="R29" i="5" s="1"/>
  <c r="AB29" i="5"/>
  <c r="AN24" i="11"/>
  <c r="O23" i="5" s="1"/>
  <c r="Y23" i="5"/>
  <c r="AB35" i="11"/>
  <c r="AA29" i="11"/>
  <c r="AM52" i="11"/>
  <c r="N51" i="5" s="1"/>
  <c r="X51" i="5"/>
  <c r="AH23" i="11"/>
  <c r="AG23" i="11"/>
  <c r="AF23" i="11"/>
  <c r="AI23" i="11"/>
  <c r="AA53" i="11"/>
  <c r="AJ34" i="11"/>
  <c r="K33" i="5" s="1"/>
  <c r="U33" i="5"/>
  <c r="AM25" i="11"/>
  <c r="N24" i="5" s="1"/>
  <c r="X24" i="5"/>
  <c r="AO49" i="11"/>
  <c r="P48" i="5" s="1"/>
  <c r="Z48" i="5"/>
  <c r="AN18" i="11"/>
  <c r="O17" i="5" s="1"/>
  <c r="Y17" i="5"/>
  <c r="AO45" i="11"/>
  <c r="P44" i="5" s="1"/>
  <c r="AJ45" i="11"/>
  <c r="K44" i="5" s="1"/>
  <c r="U44" i="5"/>
  <c r="AM58" i="11"/>
  <c r="N57" i="5" s="1"/>
  <c r="X57" i="5"/>
  <c r="AD62" i="11"/>
  <c r="AC21" i="11"/>
  <c r="AN36" i="11"/>
  <c r="O35" i="5" s="1"/>
  <c r="Y35" i="5"/>
  <c r="AM41" i="11"/>
  <c r="N40" i="5" s="1"/>
  <c r="X40" i="5"/>
  <c r="AD31" i="11"/>
  <c r="AA57" i="11"/>
  <c r="AN54" i="11"/>
  <c r="O53" i="5" s="1"/>
  <c r="Y53" i="5"/>
  <c r="AH44" i="11"/>
  <c r="AF44" i="11"/>
  <c r="AI44" i="11"/>
  <c r="AG44" i="11"/>
  <c r="AH50" i="11"/>
  <c r="AI50" i="11"/>
  <c r="AF50" i="11"/>
  <c r="AG50" i="11"/>
  <c r="AN52" i="11"/>
  <c r="O51" i="5" s="1"/>
  <c r="Y51" i="5"/>
  <c r="AH19" i="11"/>
  <c r="AG19" i="11"/>
  <c r="AF19" i="11"/>
  <c r="AI19" i="11"/>
  <c r="AD22" i="11"/>
  <c r="AH26" i="11"/>
  <c r="AI26" i="11"/>
  <c r="AG26" i="11"/>
  <c r="AF26" i="11"/>
  <c r="AK47" i="11"/>
  <c r="L46" i="5" s="1"/>
  <c r="V46" i="5"/>
  <c r="AA37" i="11"/>
  <c r="AK33" i="11"/>
  <c r="L32" i="5" s="1"/>
  <c r="V32" i="5"/>
  <c r="AD63" i="11"/>
  <c r="AR39" i="11"/>
  <c r="S38" i="5" s="1"/>
  <c r="AC38" i="5"/>
  <c r="AR43" i="11"/>
  <c r="S42" i="5" s="1"/>
  <c r="AL30" i="11"/>
  <c r="M29" i="5" s="1"/>
  <c r="W29" i="5"/>
  <c r="AS48" i="11"/>
  <c r="AC48" i="11" s="1"/>
  <c r="AT50" i="11"/>
  <c r="AB50" i="11" s="1"/>
  <c r="AS23" i="11"/>
  <c r="AH21" i="11"/>
  <c r="AF21" i="11"/>
  <c r="AI21" i="11"/>
  <c r="AG21" i="11"/>
  <c r="AK36" i="11"/>
  <c r="L35" i="5" s="1"/>
  <c r="V35" i="5"/>
  <c r="AE65" i="11"/>
  <c r="AA48" i="11"/>
  <c r="AA20" i="11"/>
  <c r="AF35" i="11"/>
  <c r="AI35" i="11"/>
  <c r="AH35" i="11"/>
  <c r="AG35" i="11"/>
  <c r="AC17" i="11"/>
  <c r="AC55" i="11"/>
  <c r="AD23" i="11"/>
  <c r="AF53" i="11"/>
  <c r="AI53" i="11"/>
  <c r="AG53" i="11"/>
  <c r="AH53" i="11"/>
  <c r="AA67" i="11"/>
  <c r="AB37" i="11"/>
  <c r="AC34" i="11"/>
  <c r="AS66" i="11"/>
  <c r="AC66" i="11" s="1"/>
  <c r="AB38" i="11"/>
  <c r="AC63" i="11"/>
  <c r="AC39" i="11"/>
  <c r="AB43" i="11"/>
  <c r="AC58" i="11"/>
  <c r="AQ57" i="11"/>
  <c r="R56" i="5" s="1"/>
  <c r="AB56" i="5"/>
  <c r="AR56" i="11"/>
  <c r="S55" i="5" s="1"/>
  <c r="AC55" i="5"/>
  <c r="AQ55" i="11"/>
  <c r="R54" i="5" s="1"/>
  <c r="AB54" i="5"/>
  <c r="AQ65" i="11"/>
  <c r="R64" i="5" s="1"/>
  <c r="AB64" i="5"/>
  <c r="AQ64" i="11"/>
  <c r="R63" i="5" s="1"/>
  <c r="AB63" i="5"/>
  <c r="AP46" i="11"/>
  <c r="Q45" i="5" s="1"/>
  <c r="AA45" i="5"/>
  <c r="AO61" i="11"/>
  <c r="P60" i="5" s="1"/>
  <c r="Z60" i="5"/>
  <c r="AR20" i="11"/>
  <c r="S19" i="5" s="1"/>
  <c r="AC19" i="5"/>
  <c r="AJ41" i="11"/>
  <c r="K40" i="5" s="1"/>
  <c r="AM17" i="11"/>
  <c r="N16" i="5" s="1"/>
  <c r="X16" i="5"/>
  <c r="AN55" i="11"/>
  <c r="O54" i="5" s="1"/>
  <c r="Y54" i="5"/>
  <c r="AO60" i="11"/>
  <c r="P59" i="5" s="1"/>
  <c r="Z59" i="5"/>
  <c r="W18" i="5"/>
  <c r="AM56" i="11"/>
  <c r="N55" i="5" s="1"/>
  <c r="X55" i="5"/>
  <c r="AQ25" i="11"/>
  <c r="R24" i="5" s="1"/>
  <c r="AB24" i="5"/>
  <c r="AM49" i="11"/>
  <c r="N48" i="5" s="1"/>
  <c r="X48" i="5"/>
  <c r="AL18" i="11"/>
  <c r="M17" i="5" s="1"/>
  <c r="W17" i="5"/>
  <c r="AP42" i="11"/>
  <c r="Q41" i="5" s="1"/>
  <c r="AA41" i="5"/>
  <c r="AD41" i="5" s="1"/>
  <c r="AP68" i="11"/>
  <c r="Q67" i="5" s="1"/>
  <c r="T67" i="5" s="1"/>
  <c r="AA67" i="5"/>
  <c r="AD67" i="5" s="1"/>
  <c r="AJ46" i="11"/>
  <c r="K45" i="5" s="1"/>
  <c r="AK39" i="11"/>
  <c r="L38" i="5" s="1"/>
  <c r="AP58" i="11"/>
  <c r="Q57" i="5" s="1"/>
  <c r="AA57" i="5"/>
  <c r="AR30" i="11"/>
  <c r="S29" i="5" s="1"/>
  <c r="AC29" i="5"/>
  <c r="AJ30" i="11"/>
  <c r="K29" i="5" s="1"/>
  <c r="U29" i="5"/>
  <c r="AJ65" i="11"/>
  <c r="K64" i="5" s="1"/>
  <c r="U64" i="5"/>
  <c r="AK31" i="11"/>
  <c r="L30" i="5" s="1"/>
  <c r="V30" i="5"/>
  <c r="AM20" i="11"/>
  <c r="N19" i="5" s="1"/>
  <c r="X19" i="5"/>
  <c r="AD54" i="11"/>
  <c r="AN44" i="11"/>
  <c r="O43" i="5" s="1"/>
  <c r="Y43" i="5"/>
  <c r="AH16" i="11"/>
  <c r="AF16" i="11"/>
  <c r="AG16" i="11"/>
  <c r="AI16" i="11"/>
  <c r="AK22" i="11"/>
  <c r="L21" i="5" s="1"/>
  <c r="V21" i="5"/>
  <c r="AI67" i="11"/>
  <c r="AF67" i="11"/>
  <c r="AG67" i="11"/>
  <c r="AH67" i="11"/>
  <c r="AN34" i="11"/>
  <c r="O33" i="5" s="1"/>
  <c r="Y33" i="5"/>
  <c r="AM33" i="11"/>
  <c r="N32" i="5" s="1"/>
  <c r="X32" i="5"/>
  <c r="AQ49" i="11"/>
  <c r="R48" i="5" s="1"/>
  <c r="AB48" i="5"/>
  <c r="AH66" i="11"/>
  <c r="AI66" i="11"/>
  <c r="AF66" i="11"/>
  <c r="AG66" i="11"/>
  <c r="AD38" i="11"/>
  <c r="AB44" i="5"/>
  <c r="AM42" i="11"/>
  <c r="N41" i="5" s="1"/>
  <c r="X41" i="5"/>
  <c r="AN59" i="11"/>
  <c r="O58" i="5" s="1"/>
  <c r="Y58" i="5"/>
  <c r="AN41" i="11"/>
  <c r="O40" i="5" s="1"/>
  <c r="Y40" i="5"/>
  <c r="AH28" i="11"/>
  <c r="AF28" i="11"/>
  <c r="AI28" i="11"/>
  <c r="AG28" i="11"/>
  <c r="AN57" i="11"/>
  <c r="O56" i="5" s="1"/>
  <c r="Y56" i="5"/>
  <c r="AA55" i="11"/>
  <c r="AA40" i="11"/>
  <c r="AK52" i="11"/>
  <c r="L51" i="5" s="1"/>
  <c r="V51" i="5"/>
  <c r="AJ51" i="11"/>
  <c r="K50" i="5" s="1"/>
  <c r="U50" i="5"/>
  <c r="AE16" i="11"/>
  <c r="AE22" i="11"/>
  <c r="AC26" i="11"/>
  <c r="AN32" i="11"/>
  <c r="O31" i="5" s="1"/>
  <c r="Y31" i="5"/>
  <c r="AJ33" i="11"/>
  <c r="K32" i="5" s="1"/>
  <c r="U32" i="5"/>
  <c r="AA38" i="11"/>
  <c r="AN63" i="11"/>
  <c r="O62" i="5" s="1"/>
  <c r="Y62" i="5"/>
  <c r="AM46" i="11"/>
  <c r="N45" i="5" s="1"/>
  <c r="X45" i="5"/>
  <c r="AO39" i="11"/>
  <c r="P38" i="5" s="1"/>
  <c r="Z38" i="5"/>
  <c r="AO43" i="11"/>
  <c r="P42" i="5" s="1"/>
  <c r="Z42" i="5"/>
  <c r="AA62" i="11"/>
  <c r="AJ36" i="11"/>
  <c r="K35" i="5" s="1"/>
  <c r="U35" i="5"/>
  <c r="AB28" i="11"/>
  <c r="AC20" i="11"/>
  <c r="AH17" i="11"/>
  <c r="AF17" i="11"/>
  <c r="AI17" i="11"/>
  <c r="AG17" i="11"/>
  <c r="AG40" i="11"/>
  <c r="AI40" i="11"/>
  <c r="AF40" i="11"/>
  <c r="AH40" i="11"/>
  <c r="AN51" i="11"/>
  <c r="O50" i="5" s="1"/>
  <c r="Y50" i="5"/>
  <c r="AA16" i="11"/>
  <c r="AC23" i="11"/>
  <c r="U46" i="5"/>
  <c r="AC56" i="11"/>
  <c r="AA32" i="11"/>
  <c r="AH18" i="11"/>
  <c r="AI18" i="11"/>
  <c r="AG18" i="11"/>
  <c r="AF18" i="11"/>
  <c r="AN46" i="11"/>
  <c r="O45" i="5" s="1"/>
  <c r="Y45" i="5"/>
  <c r="AC43" i="11"/>
  <c r="AN62" i="11"/>
  <c r="O61" i="5" s="1"/>
  <c r="Y61" i="5"/>
  <c r="AP57" i="11"/>
  <c r="Q56" i="5" s="1"/>
  <c r="AA56" i="5"/>
  <c r="AO56" i="11"/>
  <c r="P55" i="5" s="1"/>
  <c r="Z55" i="5"/>
  <c r="AO55" i="11"/>
  <c r="P54" i="5" s="1"/>
  <c r="Z54" i="5"/>
  <c r="AR65" i="11"/>
  <c r="S64" i="5" s="1"/>
  <c r="AC64" i="5"/>
  <c r="AR64" i="11"/>
  <c r="S63" i="5" s="1"/>
  <c r="AC63" i="5"/>
  <c r="AR46" i="11"/>
  <c r="S45" i="5" s="1"/>
  <c r="AC45" i="5"/>
  <c r="AQ61" i="11"/>
  <c r="R60" i="5" s="1"/>
  <c r="AB60" i="5"/>
  <c r="AP20" i="11"/>
  <c r="Q19" i="5" s="1"/>
  <c r="T19" i="5" s="1"/>
  <c r="AA19" i="5"/>
  <c r="I75" i="11"/>
  <c r="I12" i="11"/>
  <c r="I11" i="11"/>
  <c r="I78" i="11"/>
  <c r="I79" i="11"/>
  <c r="I74" i="11"/>
  <c r="I76" i="11"/>
  <c r="I10" i="11"/>
  <c r="I77" i="11"/>
  <c r="AS13" i="11"/>
  <c r="AT13" i="11"/>
  <c r="AU13" i="11"/>
  <c r="AU10" i="11"/>
  <c r="AT10" i="11"/>
  <c r="AS10" i="11"/>
  <c r="AV11" i="11"/>
  <c r="AS11" i="11" s="1"/>
  <c r="AC15" i="13"/>
  <c r="AN90" i="11"/>
  <c r="P25" i="13" s="1"/>
  <c r="Z25" i="13"/>
  <c r="Y58" i="13"/>
  <c r="AL109" i="11"/>
  <c r="N44" i="13" s="1"/>
  <c r="X44" i="13"/>
  <c r="AL122" i="11"/>
  <c r="N57" i="13" s="1"/>
  <c r="X57" i="13"/>
  <c r="AK122" i="11"/>
  <c r="M57" i="13" s="1"/>
  <c r="W57" i="13"/>
  <c r="AM104" i="11"/>
  <c r="O39" i="13" s="1"/>
  <c r="Y39" i="13"/>
  <c r="AB105" i="11"/>
  <c r="AK105" i="11" s="1"/>
  <c r="M40" i="13" s="1"/>
  <c r="AA91" i="11"/>
  <c r="AJ91" i="11" s="1"/>
  <c r="L26" i="13" s="1"/>
  <c r="AB90" i="11"/>
  <c r="AK90" i="11" s="1"/>
  <c r="M25" i="13" s="1"/>
  <c r="AE129" i="11"/>
  <c r="AN129" i="11" s="1"/>
  <c r="P64" i="13" s="1"/>
  <c r="AF84" i="11"/>
  <c r="AH84" i="11"/>
  <c r="AI84" i="11"/>
  <c r="AG84" i="11"/>
  <c r="AN132" i="11"/>
  <c r="P67" i="13" s="1"/>
  <c r="Z67" i="13"/>
  <c r="AA111" i="11"/>
  <c r="AJ111" i="11" s="1"/>
  <c r="L46" i="13" s="1"/>
  <c r="AG106" i="11"/>
  <c r="AF106" i="11"/>
  <c r="AH106" i="11"/>
  <c r="AI106" i="11"/>
  <c r="AM116" i="11"/>
  <c r="O51" i="13" s="1"/>
  <c r="Y51" i="13"/>
  <c r="AC90" i="11"/>
  <c r="AL90" i="11" s="1"/>
  <c r="N25" i="13" s="1"/>
  <c r="AA98" i="11"/>
  <c r="AJ98" i="11" s="1"/>
  <c r="L33" i="13" s="1"/>
  <c r="AD102" i="11"/>
  <c r="AM102" i="11" s="1"/>
  <c r="O37" i="13" s="1"/>
  <c r="Y35" i="13"/>
  <c r="AA104" i="11"/>
  <c r="AJ104" i="11" s="1"/>
  <c r="L39" i="13" s="1"/>
  <c r="AB45" i="13"/>
  <c r="AE45" i="13" s="1"/>
  <c r="AP110" i="11"/>
  <c r="R45" i="13" s="1"/>
  <c r="U45" i="13" s="1"/>
  <c r="AN84" i="11"/>
  <c r="P19" i="13" s="1"/>
  <c r="AK85" i="11"/>
  <c r="M20" i="13" s="1"/>
  <c r="W20" i="13"/>
  <c r="AD105" i="11"/>
  <c r="AM105" i="11" s="1"/>
  <c r="O40" i="13" s="1"/>
  <c r="AD82" i="11"/>
  <c r="AM82" i="11" s="1"/>
  <c r="O17" i="13" s="1"/>
  <c r="AA102" i="11"/>
  <c r="AJ102" i="11" s="1"/>
  <c r="L37" i="13" s="1"/>
  <c r="AE105" i="11"/>
  <c r="AN105" i="11" s="1"/>
  <c r="P40" i="13" s="1"/>
  <c r="AD111" i="11"/>
  <c r="AM111" i="11" s="1"/>
  <c r="O46" i="13" s="1"/>
  <c r="W41" i="13"/>
  <c r="X28" i="13"/>
  <c r="V24" i="13"/>
  <c r="W34" i="13"/>
  <c r="X63" i="13"/>
  <c r="W63" i="13"/>
  <c r="AB91" i="11"/>
  <c r="AK91" i="11" s="1"/>
  <c r="M26" i="13" s="1"/>
  <c r="AD90" i="11"/>
  <c r="AM90" i="11" s="1"/>
  <c r="O25" i="13" s="1"/>
  <c r="AB82" i="11"/>
  <c r="AK82" i="11" s="1"/>
  <c r="M17" i="13" s="1"/>
  <c r="AC100" i="11"/>
  <c r="AL100" i="11" s="1"/>
  <c r="N35" i="13" s="1"/>
  <c r="AA105" i="11"/>
  <c r="AJ105" i="11" s="1"/>
  <c r="L40" i="13" s="1"/>
  <c r="AE102" i="11"/>
  <c r="AC91" i="11"/>
  <c r="AL91" i="11" s="1"/>
  <c r="N26" i="13" s="1"/>
  <c r="AR116" i="11"/>
  <c r="T51" i="13" s="1"/>
  <c r="U51" i="13" s="1"/>
  <c r="W39" i="13"/>
  <c r="AF89" i="11"/>
  <c r="AG89" i="11"/>
  <c r="AI89" i="11"/>
  <c r="AH89" i="11"/>
  <c r="AB109" i="11"/>
  <c r="AC84" i="11"/>
  <c r="Z16" i="13"/>
  <c r="AC98" i="11"/>
  <c r="AL98" i="11" s="1"/>
  <c r="N33" i="13" s="1"/>
  <c r="AN91" i="11"/>
  <c r="P26" i="13" s="1"/>
  <c r="Z26" i="13"/>
  <c r="AB102" i="11"/>
  <c r="AK102" i="11" s="1"/>
  <c r="M37" i="13" s="1"/>
  <c r="AE98" i="11"/>
  <c r="AN98" i="11" s="1"/>
  <c r="P33" i="13" s="1"/>
  <c r="AB107" i="11"/>
  <c r="AK107" i="11" s="1"/>
  <c r="M42" i="13" s="1"/>
  <c r="V61" i="13"/>
  <c r="AB89" i="11"/>
  <c r="AM84" i="11"/>
  <c r="O19" i="13" s="1"/>
  <c r="Y19" i="13"/>
  <c r="AE100" i="11"/>
  <c r="AN100" i="11" s="1"/>
  <c r="P35" i="13" s="1"/>
  <c r="AE111" i="11"/>
  <c r="AN111" i="11" s="1"/>
  <c r="P46" i="13" s="1"/>
  <c r="AB100" i="11"/>
  <c r="AK100" i="11" s="1"/>
  <c r="M35" i="13" s="1"/>
  <c r="AA103" i="11"/>
  <c r="AJ103" i="11" s="1"/>
  <c r="L38" i="13" s="1"/>
  <c r="AD15" i="11"/>
  <c r="AM15" i="11" s="1"/>
  <c r="N14" i="5" s="1"/>
  <c r="AJ15" i="11"/>
  <c r="K14" i="5" s="1"/>
  <c r="U14" i="5"/>
  <c r="AH15" i="11"/>
  <c r="AI15" i="11"/>
  <c r="AF15" i="11"/>
  <c r="AG15" i="11"/>
  <c r="AN15" i="11"/>
  <c r="O14" i="5" s="1"/>
  <c r="Y14" i="5"/>
  <c r="AL15" i="11"/>
  <c r="M14" i="5" s="1"/>
  <c r="W14" i="5"/>
  <c r="AB15" i="11"/>
  <c r="AB15" i="13"/>
  <c r="AE15" i="13" s="1"/>
  <c r="AC14" i="11"/>
  <c r="AL14" i="11" s="1"/>
  <c r="M13" i="5" s="1"/>
  <c r="AD14" i="11"/>
  <c r="AM14" i="11" s="1"/>
  <c r="N13" i="5" s="1"/>
  <c r="AB14" i="11"/>
  <c r="AK14" i="11" s="1"/>
  <c r="L13" i="5" s="1"/>
  <c r="AA14" i="11"/>
  <c r="AJ14" i="11" s="1"/>
  <c r="K13" i="5" s="1"/>
  <c r="AH14" i="11"/>
  <c r="AQ14" i="11" s="1"/>
  <c r="R13" i="5" s="1"/>
  <c r="AG14" i="11"/>
  <c r="AP14" i="11" s="1"/>
  <c r="Q13" i="5" s="1"/>
  <c r="AF14" i="11"/>
  <c r="AO14" i="11" s="1"/>
  <c r="P13" i="5" s="1"/>
  <c r="AI14" i="11"/>
  <c r="AR14" i="11" s="1"/>
  <c r="S13" i="5" s="1"/>
  <c r="Y13" i="5"/>
  <c r="Z34" i="13"/>
  <c r="V17" i="13"/>
  <c r="Z35" i="13"/>
  <c r="X46" i="13"/>
  <c r="AI99" i="11"/>
  <c r="AR99" i="11" s="1"/>
  <c r="T34" i="13" s="1"/>
  <c r="AG99" i="11"/>
  <c r="AP99" i="11" s="1"/>
  <c r="R34" i="13" s="1"/>
  <c r="AF99" i="11"/>
  <c r="AO99" i="11" s="1"/>
  <c r="Q34" i="13" s="1"/>
  <c r="AH99" i="11"/>
  <c r="AQ99" i="11" s="1"/>
  <c r="S34" i="13" s="1"/>
  <c r="Z15" i="13"/>
  <c r="AF111" i="11"/>
  <c r="AO111" i="11" s="1"/>
  <c r="Q46" i="13" s="1"/>
  <c r="W61" i="13"/>
  <c r="Y29" i="13"/>
  <c r="V26" i="13"/>
  <c r="AG98" i="11"/>
  <c r="AP98" i="11" s="1"/>
  <c r="R33" i="13" s="1"/>
  <c r="U33" i="13" s="1"/>
  <c r="X17" i="13"/>
  <c r="AF82" i="11"/>
  <c r="AO82" i="11" s="1"/>
  <c r="Q17" i="13" s="1"/>
  <c r="AG82" i="11"/>
  <c r="AP82" i="11" s="1"/>
  <c r="R17" i="13" s="1"/>
  <c r="AH82" i="11"/>
  <c r="AQ82" i="11" s="1"/>
  <c r="S17" i="13" s="1"/>
  <c r="AI82" i="11"/>
  <c r="AR82" i="11" s="1"/>
  <c r="T17" i="13" s="1"/>
  <c r="Z17" i="13"/>
  <c r="AG108" i="11"/>
  <c r="AP108" i="11" s="1"/>
  <c r="R43" i="13" s="1"/>
  <c r="AF108" i="11"/>
  <c r="AO108" i="11" s="1"/>
  <c r="Q43" i="13" s="1"/>
  <c r="AH108" i="11"/>
  <c r="AQ108" i="11" s="1"/>
  <c r="S43" i="13" s="1"/>
  <c r="AI108" i="11"/>
  <c r="AR108" i="11" s="1"/>
  <c r="T43" i="13" s="1"/>
  <c r="V25" i="13"/>
  <c r="AH111" i="11"/>
  <c r="AG90" i="11"/>
  <c r="AP90" i="11" s="1"/>
  <c r="R25" i="13" s="1"/>
  <c r="AF90" i="11"/>
  <c r="AO90" i="11" s="1"/>
  <c r="Q25" i="13" s="1"/>
  <c r="AH90" i="11"/>
  <c r="AQ90" i="11" s="1"/>
  <c r="S25" i="13" s="1"/>
  <c r="AI90" i="11"/>
  <c r="AR90" i="11" s="1"/>
  <c r="T25" i="13" s="1"/>
  <c r="Y26" i="13"/>
  <c r="W46" i="13"/>
  <c r="X40" i="13"/>
  <c r="V33" i="13"/>
  <c r="V39" i="13"/>
  <c r="W38" i="13"/>
  <c r="AD46" i="13"/>
  <c r="AA20" i="13"/>
  <c r="V49" i="13"/>
  <c r="AC36" i="13"/>
  <c r="AC56" i="13"/>
  <c r="AB48" i="13"/>
  <c r="AA49" i="13"/>
  <c r="W15" i="13"/>
  <c r="AA57" i="13"/>
  <c r="AD29" i="13"/>
  <c r="W64" i="13"/>
  <c r="AA42" i="13"/>
  <c r="AI105" i="11"/>
  <c r="AR105" i="11" s="1"/>
  <c r="T40" i="13" s="1"/>
  <c r="AF105" i="11"/>
  <c r="AO105" i="11" s="1"/>
  <c r="Q40" i="13" s="1"/>
  <c r="AG105" i="11"/>
  <c r="AP105" i="11" s="1"/>
  <c r="R40" i="13" s="1"/>
  <c r="AH105" i="11"/>
  <c r="AQ105" i="11" s="1"/>
  <c r="S40" i="13" s="1"/>
  <c r="AC30" i="13"/>
  <c r="V38" i="13"/>
  <c r="V34" i="13"/>
  <c r="AD63" i="13"/>
  <c r="V31" i="13"/>
  <c r="AA32" i="13"/>
  <c r="AA59" i="13"/>
  <c r="X50" i="13"/>
  <c r="AC21" i="13"/>
  <c r="AC52" i="13"/>
  <c r="AB64" i="13"/>
  <c r="X15" i="13"/>
  <c r="AC35" i="13"/>
  <c r="AC37" i="13"/>
  <c r="AB39" i="13"/>
  <c r="AA50" i="13"/>
  <c r="AB47" i="13"/>
  <c r="AA44" i="13"/>
  <c r="X60" i="13"/>
  <c r="Y55" i="13"/>
  <c r="V46" i="13"/>
  <c r="AB27" i="13"/>
  <c r="AD55" i="13"/>
  <c r="AD22" i="13"/>
  <c r="X38" i="13"/>
  <c r="AA66" i="13"/>
  <c r="X42" i="13"/>
  <c r="AB46" i="13"/>
  <c r="AC20" i="13"/>
  <c r="X32" i="13"/>
  <c r="AB36" i="13"/>
  <c r="AB56" i="13"/>
  <c r="Y60" i="13"/>
  <c r="AI103" i="11"/>
  <c r="AR103" i="11" s="1"/>
  <c r="T38" i="13" s="1"/>
  <c r="AF103" i="11"/>
  <c r="AO103" i="11" s="1"/>
  <c r="Q38" i="13" s="1"/>
  <c r="AG103" i="11"/>
  <c r="AP103" i="11" s="1"/>
  <c r="R38" i="13" s="1"/>
  <c r="AH103" i="11"/>
  <c r="AQ103" i="11" s="1"/>
  <c r="S38" i="13" s="1"/>
  <c r="AC48" i="13"/>
  <c r="X48" i="13"/>
  <c r="AC49" i="13"/>
  <c r="Y38" i="13"/>
  <c r="AD57" i="13"/>
  <c r="AB29" i="13"/>
  <c r="AD42" i="13"/>
  <c r="AD30" i="13"/>
  <c r="AC63" i="13"/>
  <c r="AB32" i="13"/>
  <c r="AD59" i="13"/>
  <c r="AB21" i="13"/>
  <c r="X64" i="13"/>
  <c r="AB52" i="13"/>
  <c r="AA64" i="13"/>
  <c r="AB35" i="13"/>
  <c r="AB37" i="13"/>
  <c r="AD39" i="13"/>
  <c r="AC50" i="13"/>
  <c r="AD47" i="13"/>
  <c r="AD44" i="13"/>
  <c r="AA33" i="13"/>
  <c r="Y36" i="13"/>
  <c r="AA27" i="13"/>
  <c r="Z43" i="13"/>
  <c r="AC55" i="13"/>
  <c r="AB22" i="13"/>
  <c r="Y21" i="13"/>
  <c r="Z29" i="13"/>
  <c r="AC66" i="13"/>
  <c r="AD52" i="13"/>
  <c r="AC64" i="13"/>
  <c r="AD35" i="13"/>
  <c r="AA37" i="13"/>
  <c r="AC39" i="13"/>
  <c r="AD50" i="13"/>
  <c r="AA47" i="13"/>
  <c r="AB44" i="13"/>
  <c r="AD33" i="13"/>
  <c r="Y15" i="13"/>
  <c r="AD27" i="13"/>
  <c r="AB55" i="13"/>
  <c r="AA22" i="13"/>
  <c r="X39" i="13"/>
  <c r="Y22" i="13"/>
  <c r="Z38" i="13"/>
  <c r="AD66" i="13"/>
  <c r="V66" i="13"/>
  <c r="AD20" i="13"/>
  <c r="V59" i="13"/>
  <c r="AA36" i="13"/>
  <c r="AD56" i="13"/>
  <c r="W27" i="13"/>
  <c r="AD48" i="13"/>
  <c r="W62" i="13"/>
  <c r="AD49" i="13"/>
  <c r="Y64" i="13"/>
  <c r="AB57" i="13"/>
  <c r="AA29" i="13"/>
  <c r="AC42" i="13"/>
  <c r="AB30" i="13"/>
  <c r="AB63" i="13"/>
  <c r="X52" i="13"/>
  <c r="AC32" i="13"/>
  <c r="AB59" i="13"/>
  <c r="AD21" i="13"/>
  <c r="AB20" i="13"/>
  <c r="Y30" i="13"/>
  <c r="W65" i="13"/>
  <c r="AD36" i="13"/>
  <c r="AA56" i="13"/>
  <c r="Z30" i="13"/>
  <c r="AA48" i="13"/>
  <c r="AB49" i="13"/>
  <c r="X37" i="13"/>
  <c r="AC57" i="13"/>
  <c r="AC29" i="13"/>
  <c r="AB42" i="13"/>
  <c r="AA30" i="13"/>
  <c r="AA63" i="13"/>
  <c r="Z31" i="13"/>
  <c r="Z66" i="13"/>
  <c r="AD32" i="13"/>
  <c r="AC59" i="13"/>
  <c r="AA21" i="13"/>
  <c r="AA52" i="13"/>
  <c r="AD64" i="13"/>
  <c r="AA35" i="13"/>
  <c r="AD37" i="13"/>
  <c r="AA39" i="13"/>
  <c r="AB50" i="13"/>
  <c r="V64" i="13"/>
  <c r="AC47" i="13"/>
  <c r="AC44" i="13"/>
  <c r="AC33" i="13"/>
  <c r="Z59" i="13"/>
  <c r="AC27" i="13"/>
  <c r="AA55" i="13"/>
  <c r="AC22" i="13"/>
  <c r="X56" i="13"/>
  <c r="AB66" i="13"/>
  <c r="I9" i="5"/>
  <c r="I11" i="5"/>
  <c r="J10" i="13"/>
  <c r="J9" i="13"/>
  <c r="O18" i="6"/>
  <c r="M18" i="6" s="1"/>
  <c r="M9" i="6"/>
  <c r="O23" i="6"/>
  <c r="M23" i="6" s="1"/>
  <c r="M14" i="6"/>
  <c r="O19" i="6"/>
  <c r="M19" i="6" s="1"/>
  <c r="M10" i="6"/>
  <c r="O41" i="6"/>
  <c r="M41" i="6" s="1"/>
  <c r="M32" i="6"/>
  <c r="O37" i="6"/>
  <c r="M37" i="6" s="1"/>
  <c r="M28" i="6"/>
  <c r="O62" i="6"/>
  <c r="M62" i="6" s="1"/>
  <c r="M52" i="6"/>
  <c r="O58" i="6"/>
  <c r="M58" i="6" s="1"/>
  <c r="M48" i="6"/>
  <c r="O26" i="6"/>
  <c r="M26" i="6" s="1"/>
  <c r="M17" i="6"/>
  <c r="O22" i="6"/>
  <c r="M22" i="6" s="1"/>
  <c r="M13" i="6"/>
  <c r="O44" i="6"/>
  <c r="M44" i="6" s="1"/>
  <c r="M35" i="6"/>
  <c r="O40" i="6"/>
  <c r="M40" i="6" s="1"/>
  <c r="M31" i="6"/>
  <c r="O36" i="6"/>
  <c r="M36" i="6" s="1"/>
  <c r="M27" i="6"/>
  <c r="O61" i="6"/>
  <c r="M61" i="6" s="1"/>
  <c r="M51" i="6"/>
  <c r="O57" i="6"/>
  <c r="M57" i="6" s="1"/>
  <c r="M47" i="6"/>
  <c r="O24" i="6"/>
  <c r="M24" i="6" s="1"/>
  <c r="M15" i="6"/>
  <c r="O20" i="6"/>
  <c r="M20" i="6" s="1"/>
  <c r="M11" i="6"/>
  <c r="O42" i="6"/>
  <c r="M42" i="6" s="1"/>
  <c r="M33" i="6"/>
  <c r="O38" i="6"/>
  <c r="M38" i="6" s="1"/>
  <c r="M29" i="6"/>
  <c r="O63" i="6"/>
  <c r="M63" i="6" s="1"/>
  <c r="M53" i="6"/>
  <c r="O59" i="6"/>
  <c r="M59" i="6" s="1"/>
  <c r="M49" i="6"/>
  <c r="O55" i="6"/>
  <c r="M55" i="6" s="1"/>
  <c r="M45" i="6"/>
  <c r="O25" i="6"/>
  <c r="M25" i="6" s="1"/>
  <c r="M16" i="6"/>
  <c r="O21" i="6"/>
  <c r="M21" i="6" s="1"/>
  <c r="M12" i="6"/>
  <c r="O43" i="6"/>
  <c r="M43" i="6" s="1"/>
  <c r="M34" i="6"/>
  <c r="O39" i="6"/>
  <c r="M39" i="6" s="1"/>
  <c r="M30" i="6"/>
  <c r="O64" i="6"/>
  <c r="M64" i="6" s="1"/>
  <c r="M54" i="6"/>
  <c r="O60" i="6"/>
  <c r="M60" i="6" s="1"/>
  <c r="M50" i="6"/>
  <c r="O56" i="6"/>
  <c r="M56" i="6" s="1"/>
  <c r="M46" i="6"/>
  <c r="D727" i="6"/>
  <c r="B727" i="6" s="1"/>
  <c r="D823" i="6"/>
  <c r="B823" i="6" s="1"/>
  <c r="D869" i="6"/>
  <c r="B869" i="6" s="1"/>
  <c r="B437" i="6"/>
  <c r="D865" i="6"/>
  <c r="B865" i="6" s="1"/>
  <c r="B433" i="6"/>
  <c r="D861" i="6"/>
  <c r="B861" i="6" s="1"/>
  <c r="B429" i="6"/>
  <c r="D857" i="6"/>
  <c r="B857" i="6" s="1"/>
  <c r="B425" i="6"/>
  <c r="D853" i="6"/>
  <c r="B853" i="6" s="1"/>
  <c r="B421" i="6"/>
  <c r="D849" i="6"/>
  <c r="B849" i="6" s="1"/>
  <c r="B417" i="6"/>
  <c r="D845" i="6"/>
  <c r="B845" i="6" s="1"/>
  <c r="B413" i="6"/>
  <c r="D841" i="6"/>
  <c r="B841" i="6" s="1"/>
  <c r="B409" i="6"/>
  <c r="D837" i="6"/>
  <c r="B837" i="6" s="1"/>
  <c r="B405" i="6"/>
  <c r="D833" i="6"/>
  <c r="B833" i="6" s="1"/>
  <c r="B401" i="6"/>
  <c r="D829" i="6"/>
  <c r="B829" i="6" s="1"/>
  <c r="B397" i="6"/>
  <c r="D825" i="6"/>
  <c r="B825" i="6" s="1"/>
  <c r="B393" i="6"/>
  <c r="D821" i="6"/>
  <c r="B821" i="6" s="1"/>
  <c r="B389" i="6"/>
  <c r="D817" i="6"/>
  <c r="B817" i="6" s="1"/>
  <c r="B385" i="6"/>
  <c r="D813" i="6"/>
  <c r="B813" i="6" s="1"/>
  <c r="B381" i="6"/>
  <c r="D809" i="6"/>
  <c r="B809" i="6" s="1"/>
  <c r="B377" i="6"/>
  <c r="D805" i="6"/>
  <c r="B805" i="6" s="1"/>
  <c r="B373" i="6"/>
  <c r="D801" i="6"/>
  <c r="B801" i="6" s="1"/>
  <c r="B369" i="6"/>
  <c r="D797" i="6"/>
  <c r="B797" i="6" s="1"/>
  <c r="B365" i="6"/>
  <c r="D793" i="6"/>
  <c r="B793" i="6" s="1"/>
  <c r="B361" i="6"/>
  <c r="D789" i="6"/>
  <c r="B789" i="6" s="1"/>
  <c r="B357" i="6"/>
  <c r="D785" i="6"/>
  <c r="B785" i="6" s="1"/>
  <c r="B353" i="6"/>
  <c r="D781" i="6"/>
  <c r="B781" i="6" s="1"/>
  <c r="B349" i="6"/>
  <c r="D777" i="6"/>
  <c r="B777" i="6" s="1"/>
  <c r="B345" i="6"/>
  <c r="D773" i="6"/>
  <c r="B773" i="6" s="1"/>
  <c r="B341" i="6"/>
  <c r="D769" i="6"/>
  <c r="B769" i="6" s="1"/>
  <c r="B337" i="6"/>
  <c r="D765" i="6"/>
  <c r="B765" i="6" s="1"/>
  <c r="B333" i="6"/>
  <c r="D761" i="6"/>
  <c r="B761" i="6" s="1"/>
  <c r="B329" i="6"/>
  <c r="D757" i="6"/>
  <c r="B757" i="6" s="1"/>
  <c r="B325" i="6"/>
  <c r="D753" i="6"/>
  <c r="B753" i="6" s="1"/>
  <c r="B321" i="6"/>
  <c r="D749" i="6"/>
  <c r="B749" i="6" s="1"/>
  <c r="B317" i="6"/>
  <c r="D745" i="6"/>
  <c r="B745" i="6" s="1"/>
  <c r="B313" i="6"/>
  <c r="D741" i="6"/>
  <c r="B741" i="6" s="1"/>
  <c r="B309" i="6"/>
  <c r="D737" i="6"/>
  <c r="B737" i="6" s="1"/>
  <c r="B305" i="6"/>
  <c r="D733" i="6"/>
  <c r="B733" i="6" s="1"/>
  <c r="B301" i="6"/>
  <c r="D729" i="6"/>
  <c r="B729" i="6" s="1"/>
  <c r="B297" i="6"/>
  <c r="D725" i="6"/>
  <c r="B725" i="6" s="1"/>
  <c r="B293" i="6"/>
  <c r="D721" i="6"/>
  <c r="B721" i="6" s="1"/>
  <c r="B289" i="6"/>
  <c r="D717" i="6"/>
  <c r="B717" i="6" s="1"/>
  <c r="B285" i="6"/>
  <c r="D713" i="6"/>
  <c r="B713" i="6" s="1"/>
  <c r="B281" i="6"/>
  <c r="D709" i="6"/>
  <c r="B709" i="6" s="1"/>
  <c r="B277" i="6"/>
  <c r="D705" i="6"/>
  <c r="B705" i="6" s="1"/>
  <c r="B273" i="6"/>
  <c r="D701" i="6"/>
  <c r="B701" i="6" s="1"/>
  <c r="B269" i="6"/>
  <c r="D697" i="6"/>
  <c r="B697" i="6" s="1"/>
  <c r="B265" i="6"/>
  <c r="D693" i="6"/>
  <c r="B693" i="6" s="1"/>
  <c r="B261" i="6"/>
  <c r="D689" i="6"/>
  <c r="B689" i="6" s="1"/>
  <c r="B257" i="6"/>
  <c r="D685" i="6"/>
  <c r="B685" i="6" s="1"/>
  <c r="B253" i="6"/>
  <c r="D681" i="6"/>
  <c r="B681" i="6" s="1"/>
  <c r="B249" i="6"/>
  <c r="D677" i="6"/>
  <c r="B677" i="6" s="1"/>
  <c r="B245" i="6"/>
  <c r="D673" i="6"/>
  <c r="B673" i="6" s="1"/>
  <c r="B241" i="6"/>
  <c r="D669" i="6"/>
  <c r="B669" i="6" s="1"/>
  <c r="B237" i="6"/>
  <c r="D665" i="6"/>
  <c r="B665" i="6" s="1"/>
  <c r="B233" i="6"/>
  <c r="D661" i="6"/>
  <c r="B661" i="6" s="1"/>
  <c r="B229" i="6"/>
  <c r="D657" i="6"/>
  <c r="B657" i="6" s="1"/>
  <c r="B225" i="6"/>
  <c r="D653" i="6"/>
  <c r="B653" i="6" s="1"/>
  <c r="B221" i="6"/>
  <c r="D649" i="6"/>
  <c r="B649" i="6" s="1"/>
  <c r="B217" i="6"/>
  <c r="D645" i="6"/>
  <c r="B645" i="6" s="1"/>
  <c r="B213" i="6"/>
  <c r="D641" i="6"/>
  <c r="B641" i="6" s="1"/>
  <c r="B209" i="6"/>
  <c r="D637" i="6"/>
  <c r="B637" i="6" s="1"/>
  <c r="B205" i="6"/>
  <c r="D633" i="6"/>
  <c r="B633" i="6" s="1"/>
  <c r="B201" i="6"/>
  <c r="D629" i="6"/>
  <c r="B629" i="6" s="1"/>
  <c r="B197" i="6"/>
  <c r="D625" i="6"/>
  <c r="B625" i="6" s="1"/>
  <c r="B193" i="6"/>
  <c r="D621" i="6"/>
  <c r="B621" i="6" s="1"/>
  <c r="B189" i="6"/>
  <c r="D617" i="6"/>
  <c r="B617" i="6" s="1"/>
  <c r="B185" i="6"/>
  <c r="D613" i="6"/>
  <c r="B613" i="6" s="1"/>
  <c r="B181" i="6"/>
  <c r="D609" i="6"/>
  <c r="B609" i="6" s="1"/>
  <c r="B177" i="6"/>
  <c r="D605" i="6"/>
  <c r="B605" i="6" s="1"/>
  <c r="B173" i="6"/>
  <c r="D601" i="6"/>
  <c r="B601" i="6" s="1"/>
  <c r="B169" i="6"/>
  <c r="D597" i="6"/>
  <c r="B597" i="6" s="1"/>
  <c r="B165" i="6"/>
  <c r="D593" i="6"/>
  <c r="B593" i="6" s="1"/>
  <c r="B161" i="6"/>
  <c r="D589" i="6"/>
  <c r="B589" i="6" s="1"/>
  <c r="B157" i="6"/>
  <c r="D585" i="6"/>
  <c r="B585" i="6" s="1"/>
  <c r="B153" i="6"/>
  <c r="D581" i="6"/>
  <c r="B581" i="6" s="1"/>
  <c r="B149" i="6"/>
  <c r="D577" i="6"/>
  <c r="B577" i="6" s="1"/>
  <c r="B145" i="6"/>
  <c r="D573" i="6"/>
  <c r="B573" i="6" s="1"/>
  <c r="B141" i="6"/>
  <c r="D569" i="6"/>
  <c r="B569" i="6" s="1"/>
  <c r="B137" i="6"/>
  <c r="D565" i="6"/>
  <c r="B565" i="6" s="1"/>
  <c r="B133" i="6"/>
  <c r="D561" i="6"/>
  <c r="B561" i="6" s="1"/>
  <c r="B129" i="6"/>
  <c r="D557" i="6"/>
  <c r="B557" i="6" s="1"/>
  <c r="B125" i="6"/>
  <c r="D553" i="6"/>
  <c r="B553" i="6" s="1"/>
  <c r="B121" i="6"/>
  <c r="D549" i="6"/>
  <c r="B549" i="6" s="1"/>
  <c r="B117" i="6"/>
  <c r="D545" i="6"/>
  <c r="B545" i="6" s="1"/>
  <c r="B113" i="6"/>
  <c r="D541" i="6"/>
  <c r="B541" i="6" s="1"/>
  <c r="B109" i="6"/>
  <c r="D537" i="6"/>
  <c r="B537" i="6" s="1"/>
  <c r="B105" i="6"/>
  <c r="D533" i="6"/>
  <c r="B533" i="6" s="1"/>
  <c r="B101" i="6"/>
  <c r="D529" i="6"/>
  <c r="B529" i="6" s="1"/>
  <c r="B97" i="6"/>
  <c r="D525" i="6"/>
  <c r="B525" i="6" s="1"/>
  <c r="B93" i="6"/>
  <c r="D521" i="6"/>
  <c r="B521" i="6" s="1"/>
  <c r="B89" i="6"/>
  <c r="D517" i="6"/>
  <c r="B517" i="6" s="1"/>
  <c r="B85" i="6"/>
  <c r="D509" i="6"/>
  <c r="B509" i="6" s="1"/>
  <c r="B77" i="6"/>
  <c r="D505" i="6"/>
  <c r="B505" i="6" s="1"/>
  <c r="B73" i="6"/>
  <c r="D501" i="6"/>
  <c r="B501" i="6" s="1"/>
  <c r="B69" i="6"/>
  <c r="D497" i="6"/>
  <c r="B497" i="6" s="1"/>
  <c r="B65" i="6"/>
  <c r="D493" i="6"/>
  <c r="B493" i="6" s="1"/>
  <c r="B61" i="6"/>
  <c r="D489" i="6"/>
  <c r="B489" i="6" s="1"/>
  <c r="B57" i="6"/>
  <c r="D485" i="6"/>
  <c r="B485" i="6" s="1"/>
  <c r="B53" i="6"/>
  <c r="D481" i="6"/>
  <c r="B481" i="6" s="1"/>
  <c r="B49" i="6"/>
  <c r="D477" i="6"/>
  <c r="B477" i="6" s="1"/>
  <c r="B45" i="6"/>
  <c r="D473" i="6"/>
  <c r="B473" i="6" s="1"/>
  <c r="B41" i="6"/>
  <c r="D469" i="6"/>
  <c r="B469" i="6" s="1"/>
  <c r="B37" i="6"/>
  <c r="D465" i="6"/>
  <c r="B465" i="6" s="1"/>
  <c r="B33" i="6"/>
  <c r="D461" i="6"/>
  <c r="B461" i="6" s="1"/>
  <c r="B29" i="6"/>
  <c r="D457" i="6"/>
  <c r="B457" i="6" s="1"/>
  <c r="B25" i="6"/>
  <c r="D453" i="6"/>
  <c r="B453" i="6" s="1"/>
  <c r="B21" i="6"/>
  <c r="D449" i="6"/>
  <c r="B449" i="6" s="1"/>
  <c r="B17" i="6"/>
  <c r="D445" i="6"/>
  <c r="B445" i="6" s="1"/>
  <c r="B13" i="6"/>
  <c r="D441" i="6"/>
  <c r="B441" i="6" s="1"/>
  <c r="B9" i="6"/>
  <c r="D1733" i="6"/>
  <c r="B1733" i="6" s="1"/>
  <c r="B1301" i="6"/>
  <c r="D1729" i="6"/>
  <c r="B1729" i="6" s="1"/>
  <c r="B1297" i="6"/>
  <c r="D1725" i="6"/>
  <c r="B1725" i="6" s="1"/>
  <c r="B1293" i="6"/>
  <c r="D1721" i="6"/>
  <c r="B1721" i="6" s="1"/>
  <c r="B1289" i="6"/>
  <c r="D1717" i="6"/>
  <c r="B1717" i="6" s="1"/>
  <c r="B1285" i="6"/>
  <c r="D1713" i="6"/>
  <c r="B1713" i="6" s="1"/>
  <c r="B1281" i="6"/>
  <c r="D1709" i="6"/>
  <c r="B1709" i="6" s="1"/>
  <c r="B1277" i="6"/>
  <c r="D1705" i="6"/>
  <c r="B1705" i="6" s="1"/>
  <c r="B1273" i="6"/>
  <c r="D1701" i="6"/>
  <c r="B1701" i="6" s="1"/>
  <c r="B1269" i="6"/>
  <c r="D1697" i="6"/>
  <c r="B1697" i="6" s="1"/>
  <c r="B1265" i="6"/>
  <c r="D1693" i="6"/>
  <c r="B1693" i="6" s="1"/>
  <c r="B1261" i="6"/>
  <c r="D1689" i="6"/>
  <c r="B1689" i="6" s="1"/>
  <c r="B1257" i="6"/>
  <c r="D1685" i="6"/>
  <c r="B1685" i="6" s="1"/>
  <c r="B1253" i="6"/>
  <c r="D1681" i="6"/>
  <c r="B1681" i="6" s="1"/>
  <c r="B1249" i="6"/>
  <c r="D1677" i="6"/>
  <c r="B1677" i="6" s="1"/>
  <c r="B1245" i="6"/>
  <c r="D1673" i="6"/>
  <c r="B1673" i="6" s="1"/>
  <c r="B1241" i="6"/>
  <c r="D1669" i="6"/>
  <c r="B1669" i="6" s="1"/>
  <c r="B1237" i="6"/>
  <c r="D1665" i="6"/>
  <c r="B1665" i="6" s="1"/>
  <c r="B1233" i="6"/>
  <c r="D1661" i="6"/>
  <c r="B1661" i="6" s="1"/>
  <c r="B1229" i="6"/>
  <c r="D1657" i="6"/>
  <c r="B1657" i="6" s="1"/>
  <c r="B1225" i="6"/>
  <c r="D1653" i="6"/>
  <c r="B1653" i="6" s="1"/>
  <c r="B1221" i="6"/>
  <c r="D1649" i="6"/>
  <c r="B1649" i="6" s="1"/>
  <c r="B1217" i="6"/>
  <c r="D1645" i="6"/>
  <c r="B1645" i="6" s="1"/>
  <c r="B1213" i="6"/>
  <c r="D1641" i="6"/>
  <c r="B1641" i="6" s="1"/>
  <c r="B1209" i="6"/>
  <c r="D1637" i="6"/>
  <c r="B1637" i="6" s="1"/>
  <c r="B1205" i="6"/>
  <c r="D1633" i="6"/>
  <c r="B1633" i="6" s="1"/>
  <c r="B1201" i="6"/>
  <c r="D1629" i="6"/>
  <c r="B1629" i="6" s="1"/>
  <c r="B1197" i="6"/>
  <c r="D1625" i="6"/>
  <c r="B1625" i="6" s="1"/>
  <c r="B1193" i="6"/>
  <c r="D1621" i="6"/>
  <c r="B1621" i="6" s="1"/>
  <c r="B1189" i="6"/>
  <c r="D1617" i="6"/>
  <c r="B1617" i="6" s="1"/>
  <c r="B1185" i="6"/>
  <c r="D1613" i="6"/>
  <c r="B1613" i="6" s="1"/>
  <c r="B1181" i="6"/>
  <c r="D1609" i="6"/>
  <c r="B1609" i="6" s="1"/>
  <c r="B1177" i="6"/>
  <c r="D1605" i="6"/>
  <c r="B1605" i="6" s="1"/>
  <c r="B1173" i="6"/>
  <c r="D1601" i="6"/>
  <c r="B1601" i="6" s="1"/>
  <c r="B1169" i="6"/>
  <c r="D1597" i="6"/>
  <c r="B1597" i="6" s="1"/>
  <c r="B1165" i="6"/>
  <c r="D1593" i="6"/>
  <c r="B1593" i="6" s="1"/>
  <c r="B1161" i="6"/>
  <c r="D1589" i="6"/>
  <c r="B1589" i="6" s="1"/>
  <c r="B1157" i="6"/>
  <c r="D1585" i="6"/>
  <c r="B1585" i="6" s="1"/>
  <c r="B1153" i="6"/>
  <c r="D1581" i="6"/>
  <c r="B1581" i="6" s="1"/>
  <c r="B1149" i="6"/>
  <c r="D1577" i="6"/>
  <c r="B1577" i="6" s="1"/>
  <c r="B1145" i="6"/>
  <c r="D1573" i="6"/>
  <c r="B1573" i="6" s="1"/>
  <c r="B1141" i="6"/>
  <c r="D1569" i="6"/>
  <c r="B1569" i="6" s="1"/>
  <c r="B1137" i="6"/>
  <c r="D1565" i="6"/>
  <c r="B1565" i="6" s="1"/>
  <c r="B1133" i="6"/>
  <c r="D1561" i="6"/>
  <c r="B1561" i="6" s="1"/>
  <c r="B1129" i="6"/>
  <c r="D1557" i="6"/>
  <c r="B1557" i="6" s="1"/>
  <c r="B1125" i="6"/>
  <c r="D1553" i="6"/>
  <c r="B1553" i="6" s="1"/>
  <c r="B1121" i="6"/>
  <c r="D1549" i="6"/>
  <c r="B1549" i="6" s="1"/>
  <c r="B1117" i="6"/>
  <c r="D1545" i="6"/>
  <c r="B1545" i="6" s="1"/>
  <c r="B1113" i="6"/>
  <c r="D1541" i="6"/>
  <c r="B1541" i="6" s="1"/>
  <c r="B1109" i="6"/>
  <c r="D1537" i="6"/>
  <c r="B1537" i="6" s="1"/>
  <c r="B1105" i="6"/>
  <c r="D1533" i="6"/>
  <c r="B1533" i="6" s="1"/>
  <c r="B1101" i="6"/>
  <c r="D1529" i="6"/>
  <c r="B1529" i="6" s="1"/>
  <c r="B1097" i="6"/>
  <c r="D1525" i="6"/>
  <c r="B1525" i="6" s="1"/>
  <c r="B1093" i="6"/>
  <c r="D1521" i="6"/>
  <c r="B1521" i="6" s="1"/>
  <c r="B1089" i="6"/>
  <c r="D1517" i="6"/>
  <c r="B1517" i="6" s="1"/>
  <c r="B1085" i="6"/>
  <c r="D1513" i="6"/>
  <c r="B1513" i="6" s="1"/>
  <c r="B1081" i="6"/>
  <c r="D1509" i="6"/>
  <c r="B1509" i="6" s="1"/>
  <c r="B1077" i="6"/>
  <c r="D1505" i="6"/>
  <c r="B1505" i="6" s="1"/>
  <c r="B1073" i="6"/>
  <c r="D1501" i="6"/>
  <c r="B1501" i="6" s="1"/>
  <c r="B1069" i="6"/>
  <c r="D1497" i="6"/>
  <c r="B1497" i="6" s="1"/>
  <c r="B1065" i="6"/>
  <c r="D1493" i="6"/>
  <c r="B1493" i="6" s="1"/>
  <c r="B1061" i="6"/>
  <c r="D1489" i="6"/>
  <c r="B1489" i="6" s="1"/>
  <c r="B1057" i="6"/>
  <c r="D1485" i="6"/>
  <c r="B1485" i="6" s="1"/>
  <c r="B1053" i="6"/>
  <c r="D1481" i="6"/>
  <c r="B1481" i="6" s="1"/>
  <c r="B1049" i="6"/>
  <c r="D1477" i="6"/>
  <c r="B1477" i="6" s="1"/>
  <c r="B1045" i="6"/>
  <c r="D1473" i="6"/>
  <c r="B1473" i="6" s="1"/>
  <c r="B1041" i="6"/>
  <c r="D1469" i="6"/>
  <c r="B1469" i="6" s="1"/>
  <c r="B1037" i="6"/>
  <c r="D1465" i="6"/>
  <c r="B1465" i="6" s="1"/>
  <c r="B1033" i="6"/>
  <c r="D1461" i="6"/>
  <c r="B1461" i="6" s="1"/>
  <c r="B1029" i="6"/>
  <c r="D1457" i="6"/>
  <c r="B1457" i="6" s="1"/>
  <c r="B1025" i="6"/>
  <c r="D1453" i="6"/>
  <c r="B1453" i="6" s="1"/>
  <c r="B1021" i="6"/>
  <c r="D1449" i="6"/>
  <c r="B1449" i="6" s="1"/>
  <c r="B1017" i="6"/>
  <c r="D1445" i="6"/>
  <c r="B1445" i="6" s="1"/>
  <c r="B1013" i="6"/>
  <c r="D1441" i="6"/>
  <c r="B1441" i="6" s="1"/>
  <c r="B1009" i="6"/>
  <c r="D1437" i="6"/>
  <c r="B1437" i="6" s="1"/>
  <c r="B1005" i="6"/>
  <c r="D1433" i="6"/>
  <c r="B1433" i="6" s="1"/>
  <c r="B1001" i="6"/>
  <c r="D1429" i="6"/>
  <c r="B1429" i="6" s="1"/>
  <c r="B997" i="6"/>
  <c r="D1425" i="6"/>
  <c r="B1425" i="6" s="1"/>
  <c r="B993" i="6"/>
  <c r="D1421" i="6"/>
  <c r="B1421" i="6" s="1"/>
  <c r="B989" i="6"/>
  <c r="D1417" i="6"/>
  <c r="B1417" i="6" s="1"/>
  <c r="B985" i="6"/>
  <c r="D1413" i="6"/>
  <c r="B1413" i="6" s="1"/>
  <c r="B981" i="6"/>
  <c r="D1409" i="6"/>
  <c r="B1409" i="6" s="1"/>
  <c r="B977" i="6"/>
  <c r="D1405" i="6"/>
  <c r="B1405" i="6" s="1"/>
  <c r="B973" i="6"/>
  <c r="D1401" i="6"/>
  <c r="B1401" i="6" s="1"/>
  <c r="B969" i="6"/>
  <c r="D1397" i="6"/>
  <c r="B1397" i="6" s="1"/>
  <c r="B965" i="6"/>
  <c r="D1393" i="6"/>
  <c r="B1393" i="6" s="1"/>
  <c r="B961" i="6"/>
  <c r="D1389" i="6"/>
  <c r="B1389" i="6" s="1"/>
  <c r="B957" i="6"/>
  <c r="D1385" i="6"/>
  <c r="B1385" i="6" s="1"/>
  <c r="B953" i="6"/>
  <c r="D1381" i="6"/>
  <c r="B1381" i="6" s="1"/>
  <c r="B949" i="6"/>
  <c r="D1377" i="6"/>
  <c r="B1377" i="6" s="1"/>
  <c r="B945" i="6"/>
  <c r="D1373" i="6"/>
  <c r="B1373" i="6" s="1"/>
  <c r="B941" i="6"/>
  <c r="D1369" i="6"/>
  <c r="B1369" i="6" s="1"/>
  <c r="B937" i="6"/>
  <c r="D1365" i="6"/>
  <c r="B1365" i="6" s="1"/>
  <c r="B933" i="6"/>
  <c r="D1361" i="6"/>
  <c r="B1361" i="6" s="1"/>
  <c r="B929" i="6"/>
  <c r="D1357" i="6"/>
  <c r="B1357" i="6" s="1"/>
  <c r="B925" i="6"/>
  <c r="D1353" i="6"/>
  <c r="B1353" i="6" s="1"/>
  <c r="B921" i="6"/>
  <c r="D1349" i="6"/>
  <c r="B1349" i="6" s="1"/>
  <c r="B917" i="6"/>
  <c r="D1345" i="6"/>
  <c r="B1345" i="6" s="1"/>
  <c r="B913" i="6"/>
  <c r="D1341" i="6"/>
  <c r="B1341" i="6" s="1"/>
  <c r="B909" i="6"/>
  <c r="D1337" i="6"/>
  <c r="B1337" i="6" s="1"/>
  <c r="B905" i="6"/>
  <c r="D1333" i="6"/>
  <c r="B1333" i="6" s="1"/>
  <c r="B901" i="6"/>
  <c r="D1329" i="6"/>
  <c r="B1329" i="6" s="1"/>
  <c r="B897" i="6"/>
  <c r="D1325" i="6"/>
  <c r="B1325" i="6" s="1"/>
  <c r="B893" i="6"/>
  <c r="D1321" i="6"/>
  <c r="B1321" i="6" s="1"/>
  <c r="B889" i="6"/>
  <c r="D1317" i="6"/>
  <c r="B1317" i="6" s="1"/>
  <c r="B885" i="6"/>
  <c r="D1313" i="6"/>
  <c r="B1313" i="6" s="1"/>
  <c r="B881" i="6"/>
  <c r="D1309" i="6"/>
  <c r="B1309" i="6" s="1"/>
  <c r="B877" i="6"/>
  <c r="D1305" i="6"/>
  <c r="B1305" i="6" s="1"/>
  <c r="B873" i="6"/>
  <c r="D2623" i="6"/>
  <c r="B2623" i="6" s="1"/>
  <c r="B2179" i="6"/>
  <c r="D2619" i="6"/>
  <c r="B2619" i="6" s="1"/>
  <c r="B2175" i="6"/>
  <c r="D2615" i="6"/>
  <c r="B2615" i="6" s="1"/>
  <c r="B2171" i="6"/>
  <c r="D2611" i="6"/>
  <c r="B2611" i="6" s="1"/>
  <c r="B2167" i="6"/>
  <c r="D2607" i="6"/>
  <c r="B2607" i="6" s="1"/>
  <c r="B2163" i="6"/>
  <c r="D2603" i="6"/>
  <c r="B2603" i="6" s="1"/>
  <c r="B2159" i="6"/>
  <c r="D2599" i="6"/>
  <c r="B2599" i="6" s="1"/>
  <c r="B2155" i="6"/>
  <c r="D2595" i="6"/>
  <c r="B2595" i="6" s="1"/>
  <c r="B2151" i="6"/>
  <c r="D2591" i="6"/>
  <c r="B2591" i="6" s="1"/>
  <c r="B2147" i="6"/>
  <c r="D2587" i="6"/>
  <c r="B2587" i="6" s="1"/>
  <c r="B2143" i="6"/>
  <c r="D2583" i="6"/>
  <c r="B2583" i="6" s="1"/>
  <c r="B2139" i="6"/>
  <c r="D2579" i="6"/>
  <c r="B2579" i="6" s="1"/>
  <c r="B2135" i="6"/>
  <c r="D2575" i="6"/>
  <c r="B2575" i="6" s="1"/>
  <c r="B2131" i="6"/>
  <c r="D2571" i="6"/>
  <c r="B2571" i="6" s="1"/>
  <c r="B2127" i="6"/>
  <c r="D2567" i="6"/>
  <c r="B2567" i="6" s="1"/>
  <c r="B2123" i="6"/>
  <c r="D2563" i="6"/>
  <c r="B2563" i="6" s="1"/>
  <c r="B2119" i="6"/>
  <c r="D2559" i="6"/>
  <c r="B2559" i="6" s="1"/>
  <c r="B2115" i="6"/>
  <c r="D2555" i="6"/>
  <c r="B2555" i="6" s="1"/>
  <c r="B2111" i="6"/>
  <c r="D2551" i="6"/>
  <c r="B2551" i="6" s="1"/>
  <c r="B2107" i="6"/>
  <c r="D2547" i="6"/>
  <c r="B2547" i="6" s="1"/>
  <c r="B2103" i="6"/>
  <c r="D2543" i="6"/>
  <c r="B2543" i="6" s="1"/>
  <c r="B2099" i="6"/>
  <c r="D2539" i="6"/>
  <c r="B2539" i="6" s="1"/>
  <c r="B2095" i="6"/>
  <c r="D2535" i="6"/>
  <c r="B2535" i="6" s="1"/>
  <c r="B2091" i="6"/>
  <c r="D2531" i="6"/>
  <c r="B2531" i="6" s="1"/>
  <c r="B2087" i="6"/>
  <c r="D2527" i="6"/>
  <c r="B2527" i="6" s="1"/>
  <c r="B2083" i="6"/>
  <c r="D2523" i="6"/>
  <c r="B2523" i="6" s="1"/>
  <c r="B2079" i="6"/>
  <c r="D2519" i="6"/>
  <c r="B2519" i="6" s="1"/>
  <c r="B2075" i="6"/>
  <c r="D2515" i="6"/>
  <c r="B2515" i="6" s="1"/>
  <c r="B2071" i="6"/>
  <c r="D2511" i="6"/>
  <c r="B2511" i="6" s="1"/>
  <c r="B2067" i="6"/>
  <c r="D2507" i="6"/>
  <c r="B2507" i="6" s="1"/>
  <c r="B2063" i="6"/>
  <c r="D2503" i="6"/>
  <c r="B2503" i="6" s="1"/>
  <c r="B2059" i="6"/>
  <c r="D2499" i="6"/>
  <c r="B2499" i="6" s="1"/>
  <c r="B2055" i="6"/>
  <c r="D2495" i="6"/>
  <c r="B2495" i="6" s="1"/>
  <c r="B2051" i="6"/>
  <c r="D2491" i="6"/>
  <c r="B2491" i="6" s="1"/>
  <c r="B2047" i="6"/>
  <c r="D2487" i="6"/>
  <c r="B2487" i="6" s="1"/>
  <c r="B2043" i="6"/>
  <c r="D2483" i="6"/>
  <c r="B2483" i="6" s="1"/>
  <c r="B2039" i="6"/>
  <c r="D2479" i="6"/>
  <c r="B2479" i="6" s="1"/>
  <c r="B2035" i="6"/>
  <c r="D2475" i="6"/>
  <c r="B2475" i="6" s="1"/>
  <c r="B2031" i="6"/>
  <c r="D2471" i="6"/>
  <c r="B2471" i="6" s="1"/>
  <c r="B2027" i="6"/>
  <c r="D2467" i="6"/>
  <c r="B2467" i="6" s="1"/>
  <c r="B2023" i="6"/>
  <c r="D2463" i="6"/>
  <c r="B2463" i="6" s="1"/>
  <c r="B2019" i="6"/>
  <c r="D2459" i="6"/>
  <c r="B2459" i="6" s="1"/>
  <c r="B2015" i="6"/>
  <c r="D2455" i="6"/>
  <c r="B2455" i="6" s="1"/>
  <c r="B2011" i="6"/>
  <c r="D2451" i="6"/>
  <c r="B2451" i="6" s="1"/>
  <c r="B2007" i="6"/>
  <c r="D2447" i="6"/>
  <c r="B2447" i="6" s="1"/>
  <c r="B2003" i="6"/>
  <c r="D2443" i="6"/>
  <c r="B2443" i="6" s="1"/>
  <c r="B1999" i="6"/>
  <c r="D2439" i="6"/>
  <c r="B2439" i="6" s="1"/>
  <c r="B1995" i="6"/>
  <c r="D2435" i="6"/>
  <c r="B2435" i="6" s="1"/>
  <c r="B1991" i="6"/>
  <c r="D2431" i="6"/>
  <c r="B2431" i="6" s="1"/>
  <c r="B1987" i="6"/>
  <c r="D2427" i="6"/>
  <c r="B2427" i="6" s="1"/>
  <c r="B1983" i="6"/>
  <c r="D2423" i="6"/>
  <c r="B2423" i="6" s="1"/>
  <c r="B1979" i="6"/>
  <c r="D2419" i="6"/>
  <c r="B2419" i="6" s="1"/>
  <c r="B1975" i="6"/>
  <c r="D2415" i="6"/>
  <c r="B2415" i="6" s="1"/>
  <c r="B1971" i="6"/>
  <c r="D2411" i="6"/>
  <c r="B2411" i="6" s="1"/>
  <c r="B1967" i="6"/>
  <c r="D2407" i="6"/>
  <c r="B2407" i="6" s="1"/>
  <c r="B1963" i="6"/>
  <c r="D2403" i="6"/>
  <c r="B2403" i="6" s="1"/>
  <c r="B1959" i="6"/>
  <c r="D2399" i="6"/>
  <c r="B2399" i="6" s="1"/>
  <c r="B1955" i="6"/>
  <c r="D2395" i="6"/>
  <c r="B2395" i="6" s="1"/>
  <c r="B1951" i="6"/>
  <c r="D2391" i="6"/>
  <c r="B2391" i="6" s="1"/>
  <c r="B1947" i="6"/>
  <c r="D2387" i="6"/>
  <c r="B2387" i="6" s="1"/>
  <c r="B1943" i="6"/>
  <c r="D2383" i="6"/>
  <c r="B2383" i="6" s="1"/>
  <c r="B1939" i="6"/>
  <c r="D2379" i="6"/>
  <c r="B2379" i="6" s="1"/>
  <c r="B1935" i="6"/>
  <c r="D2375" i="6"/>
  <c r="B2375" i="6" s="1"/>
  <c r="B1931" i="6"/>
  <c r="D2371" i="6"/>
  <c r="B2371" i="6" s="1"/>
  <c r="B1927" i="6"/>
  <c r="D2367" i="6"/>
  <c r="B2367" i="6" s="1"/>
  <c r="B1923" i="6"/>
  <c r="D2363" i="6"/>
  <c r="B2363" i="6" s="1"/>
  <c r="B1919" i="6"/>
  <c r="D2359" i="6"/>
  <c r="B2359" i="6" s="1"/>
  <c r="B1915" i="6"/>
  <c r="D2355" i="6"/>
  <c r="B2355" i="6" s="1"/>
  <c r="B1911" i="6"/>
  <c r="D2351" i="6"/>
  <c r="B2351" i="6" s="1"/>
  <c r="B1907" i="6"/>
  <c r="D2347" i="6"/>
  <c r="B2347" i="6" s="1"/>
  <c r="B1903" i="6"/>
  <c r="D2343" i="6"/>
  <c r="B2343" i="6" s="1"/>
  <c r="B1899" i="6"/>
  <c r="D2339" i="6"/>
  <c r="B2339" i="6" s="1"/>
  <c r="B1895" i="6"/>
  <c r="D2335" i="6"/>
  <c r="B2335" i="6" s="1"/>
  <c r="B1891" i="6"/>
  <c r="D2331" i="6"/>
  <c r="B2331" i="6" s="1"/>
  <c r="B1887" i="6"/>
  <c r="D2327" i="6"/>
  <c r="B2327" i="6" s="1"/>
  <c r="B1883" i="6"/>
  <c r="D2323" i="6"/>
  <c r="B2323" i="6" s="1"/>
  <c r="B1879" i="6"/>
  <c r="D2319" i="6"/>
  <c r="B2319" i="6" s="1"/>
  <c r="B1875" i="6"/>
  <c r="D2315" i="6"/>
  <c r="B2315" i="6" s="1"/>
  <c r="B1871" i="6"/>
  <c r="D2311" i="6"/>
  <c r="B2311" i="6" s="1"/>
  <c r="B1867" i="6"/>
  <c r="D2307" i="6"/>
  <c r="B2307" i="6" s="1"/>
  <c r="B1863" i="6"/>
  <c r="D2303" i="6"/>
  <c r="B2303" i="6" s="1"/>
  <c r="B1859" i="6"/>
  <c r="D2299" i="6"/>
  <c r="B2299" i="6" s="1"/>
  <c r="B1855" i="6"/>
  <c r="D2295" i="6"/>
  <c r="B2295" i="6" s="1"/>
  <c r="B1851" i="6"/>
  <c r="D2291" i="6"/>
  <c r="B2291" i="6" s="1"/>
  <c r="B1847" i="6"/>
  <c r="D2287" i="6"/>
  <c r="B2287" i="6" s="1"/>
  <c r="B1843" i="6"/>
  <c r="D2283" i="6"/>
  <c r="B2283" i="6" s="1"/>
  <c r="B1839" i="6"/>
  <c r="D2279" i="6"/>
  <c r="B2279" i="6" s="1"/>
  <c r="B1835" i="6"/>
  <c r="D2275" i="6"/>
  <c r="B2275" i="6" s="1"/>
  <c r="B1831" i="6"/>
  <c r="D2271" i="6"/>
  <c r="B2271" i="6" s="1"/>
  <c r="B1827" i="6"/>
  <c r="D2267" i="6"/>
  <c r="B2267" i="6" s="1"/>
  <c r="B1823" i="6"/>
  <c r="D2263" i="6"/>
  <c r="B2263" i="6" s="1"/>
  <c r="B1819" i="6"/>
  <c r="D2259" i="6"/>
  <c r="B2259" i="6" s="1"/>
  <c r="B1815" i="6"/>
  <c r="D2255" i="6"/>
  <c r="B2255" i="6" s="1"/>
  <c r="B1811" i="6"/>
  <c r="D2251" i="6"/>
  <c r="B2251" i="6" s="1"/>
  <c r="B1807" i="6"/>
  <c r="D2247" i="6"/>
  <c r="B2247" i="6" s="1"/>
  <c r="B1803" i="6"/>
  <c r="D2243" i="6"/>
  <c r="B2243" i="6" s="1"/>
  <c r="B1799" i="6"/>
  <c r="D2239" i="6"/>
  <c r="B2239" i="6" s="1"/>
  <c r="B1795" i="6"/>
  <c r="D2235" i="6"/>
  <c r="B2235" i="6" s="1"/>
  <c r="B1791" i="6"/>
  <c r="D2231" i="6"/>
  <c r="B2231" i="6" s="1"/>
  <c r="B1787" i="6"/>
  <c r="D2227" i="6"/>
  <c r="B2227" i="6" s="1"/>
  <c r="B1783" i="6"/>
  <c r="D2223" i="6"/>
  <c r="B2223" i="6" s="1"/>
  <c r="B1779" i="6"/>
  <c r="D2219" i="6"/>
  <c r="B2219" i="6" s="1"/>
  <c r="B1775" i="6"/>
  <c r="D2215" i="6"/>
  <c r="B2215" i="6" s="1"/>
  <c r="B1771" i="6"/>
  <c r="D2211" i="6"/>
  <c r="B2211" i="6" s="1"/>
  <c r="B1767" i="6"/>
  <c r="D2207" i="6"/>
  <c r="B2207" i="6" s="1"/>
  <c r="B1763" i="6"/>
  <c r="D2203" i="6"/>
  <c r="B2203" i="6" s="1"/>
  <c r="B1759" i="6"/>
  <c r="D2199" i="6"/>
  <c r="B2199" i="6" s="1"/>
  <c r="B1755" i="6"/>
  <c r="D2195" i="6"/>
  <c r="B2195" i="6" s="1"/>
  <c r="B1751" i="6"/>
  <c r="D2191" i="6"/>
  <c r="B2191" i="6" s="1"/>
  <c r="B1747" i="6"/>
  <c r="D2187" i="6"/>
  <c r="B2187" i="6" s="1"/>
  <c r="B1743" i="6"/>
  <c r="D2183" i="6"/>
  <c r="B2183" i="6" s="1"/>
  <c r="B1739" i="6"/>
  <c r="D513" i="6"/>
  <c r="B513" i="6" s="1"/>
  <c r="D872" i="6"/>
  <c r="B872" i="6" s="1"/>
  <c r="B440" i="6"/>
  <c r="D868" i="6"/>
  <c r="B868" i="6" s="1"/>
  <c r="B436" i="6"/>
  <c r="D864" i="6"/>
  <c r="B864" i="6" s="1"/>
  <c r="B432" i="6"/>
  <c r="D860" i="6"/>
  <c r="B860" i="6" s="1"/>
  <c r="B428" i="6"/>
  <c r="D856" i="6"/>
  <c r="B856" i="6" s="1"/>
  <c r="B424" i="6"/>
  <c r="D852" i="6"/>
  <c r="B852" i="6" s="1"/>
  <c r="B420" i="6"/>
  <c r="D848" i="6"/>
  <c r="B848" i="6" s="1"/>
  <c r="B416" i="6"/>
  <c r="D844" i="6"/>
  <c r="B844" i="6" s="1"/>
  <c r="B412" i="6"/>
  <c r="D840" i="6"/>
  <c r="B840" i="6" s="1"/>
  <c r="B408" i="6"/>
  <c r="D836" i="6"/>
  <c r="B836" i="6" s="1"/>
  <c r="B404" i="6"/>
  <c r="D832" i="6"/>
  <c r="B832" i="6" s="1"/>
  <c r="B400" i="6"/>
  <c r="D828" i="6"/>
  <c r="B828" i="6" s="1"/>
  <c r="B396" i="6"/>
  <c r="D824" i="6"/>
  <c r="B824" i="6" s="1"/>
  <c r="B392" i="6"/>
  <c r="D820" i="6"/>
  <c r="B820" i="6" s="1"/>
  <c r="B388" i="6"/>
  <c r="D816" i="6"/>
  <c r="B816" i="6" s="1"/>
  <c r="B384" i="6"/>
  <c r="D812" i="6"/>
  <c r="B812" i="6" s="1"/>
  <c r="B380" i="6"/>
  <c r="D808" i="6"/>
  <c r="B808" i="6" s="1"/>
  <c r="B376" i="6"/>
  <c r="D804" i="6"/>
  <c r="B804" i="6" s="1"/>
  <c r="B372" i="6"/>
  <c r="D800" i="6"/>
  <c r="B800" i="6" s="1"/>
  <c r="B368" i="6"/>
  <c r="D796" i="6"/>
  <c r="B796" i="6" s="1"/>
  <c r="B364" i="6"/>
  <c r="D792" i="6"/>
  <c r="B792" i="6" s="1"/>
  <c r="B360" i="6"/>
  <c r="D788" i="6"/>
  <c r="B788" i="6" s="1"/>
  <c r="B356" i="6"/>
  <c r="D784" i="6"/>
  <c r="B784" i="6" s="1"/>
  <c r="B352" i="6"/>
  <c r="D780" i="6"/>
  <c r="B780" i="6" s="1"/>
  <c r="B348" i="6"/>
  <c r="D776" i="6"/>
  <c r="B776" i="6" s="1"/>
  <c r="B344" i="6"/>
  <c r="D772" i="6"/>
  <c r="B772" i="6" s="1"/>
  <c r="B340" i="6"/>
  <c r="D768" i="6"/>
  <c r="B768" i="6" s="1"/>
  <c r="B336" i="6"/>
  <c r="D764" i="6"/>
  <c r="B764" i="6" s="1"/>
  <c r="B332" i="6"/>
  <c r="D760" i="6"/>
  <c r="B760" i="6" s="1"/>
  <c r="B328" i="6"/>
  <c r="D756" i="6"/>
  <c r="B756" i="6" s="1"/>
  <c r="B324" i="6"/>
  <c r="D752" i="6"/>
  <c r="B752" i="6" s="1"/>
  <c r="B320" i="6"/>
  <c r="D748" i="6"/>
  <c r="B748" i="6" s="1"/>
  <c r="B316" i="6"/>
  <c r="D744" i="6"/>
  <c r="B744" i="6" s="1"/>
  <c r="B312" i="6"/>
  <c r="D740" i="6"/>
  <c r="B740" i="6" s="1"/>
  <c r="B308" i="6"/>
  <c r="D736" i="6"/>
  <c r="B736" i="6" s="1"/>
  <c r="B304" i="6"/>
  <c r="D732" i="6"/>
  <c r="B732" i="6" s="1"/>
  <c r="B300" i="6"/>
  <c r="D728" i="6"/>
  <c r="B728" i="6" s="1"/>
  <c r="B296" i="6"/>
  <c r="D724" i="6"/>
  <c r="B724" i="6" s="1"/>
  <c r="B292" i="6"/>
  <c r="D720" i="6"/>
  <c r="B720" i="6" s="1"/>
  <c r="B288" i="6"/>
  <c r="D716" i="6"/>
  <c r="B716" i="6" s="1"/>
  <c r="B284" i="6"/>
  <c r="D712" i="6"/>
  <c r="B712" i="6" s="1"/>
  <c r="B280" i="6"/>
  <c r="D708" i="6"/>
  <c r="B708" i="6" s="1"/>
  <c r="B276" i="6"/>
  <c r="D704" i="6"/>
  <c r="B704" i="6" s="1"/>
  <c r="B272" i="6"/>
  <c r="D700" i="6"/>
  <c r="B700" i="6" s="1"/>
  <c r="B268" i="6"/>
  <c r="D696" i="6"/>
  <c r="B696" i="6" s="1"/>
  <c r="B264" i="6"/>
  <c r="D692" i="6"/>
  <c r="B692" i="6" s="1"/>
  <c r="B260" i="6"/>
  <c r="D688" i="6"/>
  <c r="B688" i="6" s="1"/>
  <c r="B256" i="6"/>
  <c r="D684" i="6"/>
  <c r="B684" i="6" s="1"/>
  <c r="B252" i="6"/>
  <c r="D680" i="6"/>
  <c r="B680" i="6" s="1"/>
  <c r="B248" i="6"/>
  <c r="D676" i="6"/>
  <c r="B676" i="6" s="1"/>
  <c r="B244" i="6"/>
  <c r="D672" i="6"/>
  <c r="B672" i="6" s="1"/>
  <c r="B240" i="6"/>
  <c r="D668" i="6"/>
  <c r="B668" i="6" s="1"/>
  <c r="B236" i="6"/>
  <c r="D664" i="6"/>
  <c r="B664" i="6" s="1"/>
  <c r="B232" i="6"/>
  <c r="D660" i="6"/>
  <c r="B660" i="6" s="1"/>
  <c r="B228" i="6"/>
  <c r="D656" i="6"/>
  <c r="B656" i="6" s="1"/>
  <c r="B224" i="6"/>
  <c r="D652" i="6"/>
  <c r="B652" i="6" s="1"/>
  <c r="B220" i="6"/>
  <c r="D648" i="6"/>
  <c r="B648" i="6" s="1"/>
  <c r="B216" i="6"/>
  <c r="D644" i="6"/>
  <c r="B644" i="6" s="1"/>
  <c r="B212" i="6"/>
  <c r="D640" i="6"/>
  <c r="B640" i="6" s="1"/>
  <c r="B208" i="6"/>
  <c r="D636" i="6"/>
  <c r="B636" i="6" s="1"/>
  <c r="B204" i="6"/>
  <c r="D632" i="6"/>
  <c r="B632" i="6" s="1"/>
  <c r="B200" i="6"/>
  <c r="D628" i="6"/>
  <c r="B628" i="6" s="1"/>
  <c r="B196" i="6"/>
  <c r="D624" i="6"/>
  <c r="B624" i="6" s="1"/>
  <c r="B192" i="6"/>
  <c r="D620" i="6"/>
  <c r="B620" i="6" s="1"/>
  <c r="B188" i="6"/>
  <c r="D616" i="6"/>
  <c r="B616" i="6" s="1"/>
  <c r="B184" i="6"/>
  <c r="D612" i="6"/>
  <c r="B612" i="6" s="1"/>
  <c r="B180" i="6"/>
  <c r="D608" i="6"/>
  <c r="B608" i="6" s="1"/>
  <c r="B176" i="6"/>
  <c r="D604" i="6"/>
  <c r="B604" i="6" s="1"/>
  <c r="B172" i="6"/>
  <c r="D600" i="6"/>
  <c r="B600" i="6" s="1"/>
  <c r="B168" i="6"/>
  <c r="D596" i="6"/>
  <c r="B596" i="6" s="1"/>
  <c r="B164" i="6"/>
  <c r="D592" i="6"/>
  <c r="B592" i="6" s="1"/>
  <c r="B160" i="6"/>
  <c r="D588" i="6"/>
  <c r="B588" i="6" s="1"/>
  <c r="B156" i="6"/>
  <c r="D584" i="6"/>
  <c r="B584" i="6" s="1"/>
  <c r="B152" i="6"/>
  <c r="D580" i="6"/>
  <c r="B580" i="6" s="1"/>
  <c r="B148" i="6"/>
  <c r="D576" i="6"/>
  <c r="B576" i="6" s="1"/>
  <c r="B144" i="6"/>
  <c r="D572" i="6"/>
  <c r="B572" i="6" s="1"/>
  <c r="B140" i="6"/>
  <c r="D568" i="6"/>
  <c r="B568" i="6" s="1"/>
  <c r="B136" i="6"/>
  <c r="D564" i="6"/>
  <c r="B564" i="6" s="1"/>
  <c r="B132" i="6"/>
  <c r="D560" i="6"/>
  <c r="B560" i="6" s="1"/>
  <c r="B128" i="6"/>
  <c r="D556" i="6"/>
  <c r="B556" i="6" s="1"/>
  <c r="B124" i="6"/>
  <c r="D552" i="6"/>
  <c r="B552" i="6" s="1"/>
  <c r="B120" i="6"/>
  <c r="D548" i="6"/>
  <c r="B548" i="6" s="1"/>
  <c r="B116" i="6"/>
  <c r="D544" i="6"/>
  <c r="B544" i="6" s="1"/>
  <c r="B112" i="6"/>
  <c r="D540" i="6"/>
  <c r="B540" i="6" s="1"/>
  <c r="B108" i="6"/>
  <c r="D536" i="6"/>
  <c r="B536" i="6" s="1"/>
  <c r="B104" i="6"/>
  <c r="D532" i="6"/>
  <c r="B532" i="6" s="1"/>
  <c r="B100" i="6"/>
  <c r="D528" i="6"/>
  <c r="B528" i="6" s="1"/>
  <c r="B96" i="6"/>
  <c r="D524" i="6"/>
  <c r="B524" i="6" s="1"/>
  <c r="B92" i="6"/>
  <c r="D520" i="6"/>
  <c r="B520" i="6" s="1"/>
  <c r="B88" i="6"/>
  <c r="D516" i="6"/>
  <c r="B516" i="6" s="1"/>
  <c r="B84" i="6"/>
  <c r="D512" i="6"/>
  <c r="B512" i="6" s="1"/>
  <c r="B80" i="6"/>
  <c r="D508" i="6"/>
  <c r="B508" i="6" s="1"/>
  <c r="B76" i="6"/>
  <c r="D504" i="6"/>
  <c r="B504" i="6" s="1"/>
  <c r="B72" i="6"/>
  <c r="D500" i="6"/>
  <c r="B500" i="6" s="1"/>
  <c r="B68" i="6"/>
  <c r="D496" i="6"/>
  <c r="B496" i="6" s="1"/>
  <c r="B64" i="6"/>
  <c r="D492" i="6"/>
  <c r="B492" i="6" s="1"/>
  <c r="B60" i="6"/>
  <c r="D488" i="6"/>
  <c r="B488" i="6" s="1"/>
  <c r="B56" i="6"/>
  <c r="D484" i="6"/>
  <c r="B484" i="6" s="1"/>
  <c r="B52" i="6"/>
  <c r="D480" i="6"/>
  <c r="B480" i="6" s="1"/>
  <c r="B48" i="6"/>
  <c r="D476" i="6"/>
  <c r="B476" i="6" s="1"/>
  <c r="B44" i="6"/>
  <c r="D472" i="6"/>
  <c r="B472" i="6" s="1"/>
  <c r="B40" i="6"/>
  <c r="D468" i="6"/>
  <c r="B468" i="6" s="1"/>
  <c r="B36" i="6"/>
  <c r="D464" i="6"/>
  <c r="B464" i="6" s="1"/>
  <c r="B32" i="6"/>
  <c r="D460" i="6"/>
  <c r="B460" i="6" s="1"/>
  <c r="B28" i="6"/>
  <c r="D456" i="6"/>
  <c r="B456" i="6" s="1"/>
  <c r="B24" i="6"/>
  <c r="D452" i="6"/>
  <c r="B452" i="6" s="1"/>
  <c r="B20" i="6"/>
  <c r="D448" i="6"/>
  <c r="B448" i="6" s="1"/>
  <c r="B16" i="6"/>
  <c r="D444" i="6"/>
  <c r="B444" i="6" s="1"/>
  <c r="B12" i="6"/>
  <c r="D1734" i="6"/>
  <c r="B1734" i="6" s="1"/>
  <c r="B1302" i="6"/>
  <c r="D1730" i="6"/>
  <c r="B1730" i="6" s="1"/>
  <c r="B1298" i="6"/>
  <c r="D1726" i="6"/>
  <c r="B1726" i="6" s="1"/>
  <c r="B1294" i="6"/>
  <c r="D1722" i="6"/>
  <c r="B1722" i="6" s="1"/>
  <c r="B1290" i="6"/>
  <c r="D1718" i="6"/>
  <c r="B1718" i="6" s="1"/>
  <c r="B1286" i="6"/>
  <c r="D1714" i="6"/>
  <c r="B1714" i="6" s="1"/>
  <c r="B1282" i="6"/>
  <c r="D1710" i="6"/>
  <c r="B1710" i="6" s="1"/>
  <c r="B1278" i="6"/>
  <c r="D1706" i="6"/>
  <c r="B1706" i="6" s="1"/>
  <c r="B1274" i="6"/>
  <c r="D1702" i="6"/>
  <c r="B1702" i="6" s="1"/>
  <c r="B1270" i="6"/>
  <c r="D1698" i="6"/>
  <c r="B1698" i="6" s="1"/>
  <c r="B1266" i="6"/>
  <c r="D1694" i="6"/>
  <c r="B1694" i="6" s="1"/>
  <c r="B1262" i="6"/>
  <c r="D1690" i="6"/>
  <c r="B1690" i="6" s="1"/>
  <c r="B1258" i="6"/>
  <c r="D1686" i="6"/>
  <c r="B1686" i="6" s="1"/>
  <c r="B1254" i="6"/>
  <c r="D1682" i="6"/>
  <c r="B1682" i="6" s="1"/>
  <c r="B1250" i="6"/>
  <c r="D1678" i="6"/>
  <c r="B1678" i="6" s="1"/>
  <c r="B1246" i="6"/>
  <c r="D1674" i="6"/>
  <c r="B1674" i="6" s="1"/>
  <c r="B1242" i="6"/>
  <c r="D1670" i="6"/>
  <c r="B1670" i="6" s="1"/>
  <c r="B1238" i="6"/>
  <c r="D1666" i="6"/>
  <c r="B1666" i="6" s="1"/>
  <c r="B1234" i="6"/>
  <c r="D1662" i="6"/>
  <c r="B1662" i="6" s="1"/>
  <c r="B1230" i="6"/>
  <c r="D1658" i="6"/>
  <c r="B1658" i="6" s="1"/>
  <c r="B1226" i="6"/>
  <c r="D1654" i="6"/>
  <c r="B1654" i="6" s="1"/>
  <c r="B1222" i="6"/>
  <c r="D1650" i="6"/>
  <c r="B1650" i="6" s="1"/>
  <c r="B1218" i="6"/>
  <c r="D1646" i="6"/>
  <c r="B1646" i="6" s="1"/>
  <c r="B1214" i="6"/>
  <c r="D1642" i="6"/>
  <c r="B1642" i="6" s="1"/>
  <c r="B1210" i="6"/>
  <c r="D1638" i="6"/>
  <c r="B1638" i="6" s="1"/>
  <c r="B1206" i="6"/>
  <c r="D1634" i="6"/>
  <c r="B1634" i="6" s="1"/>
  <c r="B1202" i="6"/>
  <c r="D1630" i="6"/>
  <c r="B1630" i="6" s="1"/>
  <c r="B1198" i="6"/>
  <c r="D1626" i="6"/>
  <c r="B1626" i="6" s="1"/>
  <c r="B1194" i="6"/>
  <c r="D1622" i="6"/>
  <c r="B1622" i="6" s="1"/>
  <c r="B1190" i="6"/>
  <c r="D1618" i="6"/>
  <c r="B1618" i="6" s="1"/>
  <c r="B1186" i="6"/>
  <c r="D1614" i="6"/>
  <c r="B1614" i="6" s="1"/>
  <c r="B1182" i="6"/>
  <c r="D1610" i="6"/>
  <c r="B1610" i="6" s="1"/>
  <c r="B1178" i="6"/>
  <c r="D1606" i="6"/>
  <c r="B1606" i="6" s="1"/>
  <c r="B1174" i="6"/>
  <c r="D1602" i="6"/>
  <c r="B1602" i="6" s="1"/>
  <c r="B1170" i="6"/>
  <c r="D1598" i="6"/>
  <c r="B1598" i="6" s="1"/>
  <c r="B1166" i="6"/>
  <c r="D1594" i="6"/>
  <c r="B1594" i="6" s="1"/>
  <c r="B1162" i="6"/>
  <c r="D1590" i="6"/>
  <c r="B1590" i="6" s="1"/>
  <c r="B1158" i="6"/>
  <c r="D1586" i="6"/>
  <c r="B1586" i="6" s="1"/>
  <c r="B1154" i="6"/>
  <c r="D1582" i="6"/>
  <c r="B1582" i="6" s="1"/>
  <c r="B1150" i="6"/>
  <c r="D1578" i="6"/>
  <c r="B1578" i="6" s="1"/>
  <c r="B1146" i="6"/>
  <c r="D1574" i="6"/>
  <c r="B1574" i="6" s="1"/>
  <c r="B1142" i="6"/>
  <c r="D1570" i="6"/>
  <c r="B1570" i="6" s="1"/>
  <c r="B1138" i="6"/>
  <c r="D1566" i="6"/>
  <c r="B1566" i="6" s="1"/>
  <c r="B1134" i="6"/>
  <c r="D1562" i="6"/>
  <c r="B1562" i="6" s="1"/>
  <c r="B1130" i="6"/>
  <c r="D1558" i="6"/>
  <c r="B1558" i="6" s="1"/>
  <c r="B1126" i="6"/>
  <c r="D1554" i="6"/>
  <c r="B1554" i="6" s="1"/>
  <c r="B1122" i="6"/>
  <c r="D1550" i="6"/>
  <c r="B1550" i="6" s="1"/>
  <c r="B1118" i="6"/>
  <c r="D1546" i="6"/>
  <c r="B1546" i="6" s="1"/>
  <c r="B1114" i="6"/>
  <c r="D1542" i="6"/>
  <c r="B1542" i="6" s="1"/>
  <c r="B1110" i="6"/>
  <c r="D1538" i="6"/>
  <c r="B1538" i="6" s="1"/>
  <c r="B1106" i="6"/>
  <c r="D1534" i="6"/>
  <c r="B1534" i="6" s="1"/>
  <c r="B1102" i="6"/>
  <c r="D1530" i="6"/>
  <c r="B1530" i="6" s="1"/>
  <c r="B1098" i="6"/>
  <c r="D1526" i="6"/>
  <c r="B1526" i="6" s="1"/>
  <c r="B1094" i="6"/>
  <c r="D1522" i="6"/>
  <c r="B1522" i="6" s="1"/>
  <c r="B1090" i="6"/>
  <c r="D1518" i="6"/>
  <c r="B1518" i="6" s="1"/>
  <c r="B1086" i="6"/>
  <c r="D1514" i="6"/>
  <c r="B1514" i="6" s="1"/>
  <c r="B1082" i="6"/>
  <c r="D1510" i="6"/>
  <c r="B1510" i="6" s="1"/>
  <c r="B1078" i="6"/>
  <c r="D1506" i="6"/>
  <c r="B1506" i="6" s="1"/>
  <c r="B1074" i="6"/>
  <c r="D1502" i="6"/>
  <c r="B1502" i="6" s="1"/>
  <c r="B1070" i="6"/>
  <c r="D1498" i="6"/>
  <c r="B1498" i="6" s="1"/>
  <c r="B1066" i="6"/>
  <c r="D1494" i="6"/>
  <c r="B1494" i="6" s="1"/>
  <c r="B1062" i="6"/>
  <c r="D1490" i="6"/>
  <c r="B1490" i="6" s="1"/>
  <c r="B1058" i="6"/>
  <c r="D1486" i="6"/>
  <c r="B1486" i="6" s="1"/>
  <c r="B1054" i="6"/>
  <c r="D1482" i="6"/>
  <c r="B1482" i="6" s="1"/>
  <c r="B1050" i="6"/>
  <c r="D1478" i="6"/>
  <c r="B1478" i="6" s="1"/>
  <c r="B1046" i="6"/>
  <c r="D1474" i="6"/>
  <c r="B1474" i="6" s="1"/>
  <c r="B1042" i="6"/>
  <c r="D1470" i="6"/>
  <c r="B1470" i="6" s="1"/>
  <c r="B1038" i="6"/>
  <c r="D1466" i="6"/>
  <c r="B1466" i="6" s="1"/>
  <c r="B1034" i="6"/>
  <c r="D1462" i="6"/>
  <c r="B1462" i="6" s="1"/>
  <c r="B1030" i="6"/>
  <c r="D1458" i="6"/>
  <c r="B1458" i="6" s="1"/>
  <c r="B1026" i="6"/>
  <c r="D1454" i="6"/>
  <c r="B1454" i="6" s="1"/>
  <c r="B1022" i="6"/>
  <c r="D1450" i="6"/>
  <c r="B1450" i="6" s="1"/>
  <c r="B1018" i="6"/>
  <c r="D1446" i="6"/>
  <c r="B1446" i="6" s="1"/>
  <c r="B1014" i="6"/>
  <c r="D1442" i="6"/>
  <c r="B1442" i="6" s="1"/>
  <c r="B1010" i="6"/>
  <c r="D1438" i="6"/>
  <c r="B1438" i="6" s="1"/>
  <c r="B1006" i="6"/>
  <c r="D1434" i="6"/>
  <c r="B1434" i="6" s="1"/>
  <c r="B1002" i="6"/>
  <c r="D1430" i="6"/>
  <c r="B1430" i="6" s="1"/>
  <c r="B998" i="6"/>
  <c r="D1426" i="6"/>
  <c r="B1426" i="6" s="1"/>
  <c r="B994" i="6"/>
  <c r="D1422" i="6"/>
  <c r="B1422" i="6" s="1"/>
  <c r="B990" i="6"/>
  <c r="D1418" i="6"/>
  <c r="B1418" i="6" s="1"/>
  <c r="B986" i="6"/>
  <c r="D1414" i="6"/>
  <c r="B1414" i="6" s="1"/>
  <c r="B982" i="6"/>
  <c r="D1410" i="6"/>
  <c r="B1410" i="6" s="1"/>
  <c r="B978" i="6"/>
  <c r="D1406" i="6"/>
  <c r="B1406" i="6" s="1"/>
  <c r="B974" i="6"/>
  <c r="D1402" i="6"/>
  <c r="B1402" i="6" s="1"/>
  <c r="B970" i="6"/>
  <c r="D1398" i="6"/>
  <c r="B1398" i="6" s="1"/>
  <c r="B966" i="6"/>
  <c r="D1394" i="6"/>
  <c r="B1394" i="6" s="1"/>
  <c r="B962" i="6"/>
  <c r="D1390" i="6"/>
  <c r="B1390" i="6" s="1"/>
  <c r="B958" i="6"/>
  <c r="D1386" i="6"/>
  <c r="B1386" i="6" s="1"/>
  <c r="B954" i="6"/>
  <c r="D1382" i="6"/>
  <c r="B1382" i="6" s="1"/>
  <c r="B950" i="6"/>
  <c r="D1378" i="6"/>
  <c r="B1378" i="6" s="1"/>
  <c r="B946" i="6"/>
  <c r="D1374" i="6"/>
  <c r="B1374" i="6" s="1"/>
  <c r="B942" i="6"/>
  <c r="D1370" i="6"/>
  <c r="B1370" i="6" s="1"/>
  <c r="B938" i="6"/>
  <c r="D1366" i="6"/>
  <c r="B1366" i="6" s="1"/>
  <c r="B934" i="6"/>
  <c r="D1362" i="6"/>
  <c r="B1362" i="6" s="1"/>
  <c r="B930" i="6"/>
  <c r="D1358" i="6"/>
  <c r="B1358" i="6" s="1"/>
  <c r="B926" i="6"/>
  <c r="D1354" i="6"/>
  <c r="B1354" i="6" s="1"/>
  <c r="B922" i="6"/>
  <c r="D1350" i="6"/>
  <c r="B1350" i="6" s="1"/>
  <c r="B918" i="6"/>
  <c r="D1346" i="6"/>
  <c r="B1346" i="6" s="1"/>
  <c r="B914" i="6"/>
  <c r="D1342" i="6"/>
  <c r="B1342" i="6" s="1"/>
  <c r="B910" i="6"/>
  <c r="D1338" i="6"/>
  <c r="B1338" i="6" s="1"/>
  <c r="B906" i="6"/>
  <c r="D1334" i="6"/>
  <c r="B1334" i="6" s="1"/>
  <c r="B902" i="6"/>
  <c r="D1330" i="6"/>
  <c r="B1330" i="6" s="1"/>
  <c r="B898" i="6"/>
  <c r="D1326" i="6"/>
  <c r="B1326" i="6" s="1"/>
  <c r="B894" i="6"/>
  <c r="D1322" i="6"/>
  <c r="B1322" i="6" s="1"/>
  <c r="B890" i="6"/>
  <c r="D1318" i="6"/>
  <c r="B1318" i="6" s="1"/>
  <c r="B886" i="6"/>
  <c r="D1314" i="6"/>
  <c r="B1314" i="6" s="1"/>
  <c r="B882" i="6"/>
  <c r="D1310" i="6"/>
  <c r="B1310" i="6" s="1"/>
  <c r="B878" i="6"/>
  <c r="D1306" i="6"/>
  <c r="B1306" i="6" s="1"/>
  <c r="B874" i="6"/>
  <c r="D2181" i="6"/>
  <c r="B2181" i="6" s="1"/>
  <c r="B1737" i="6"/>
  <c r="D2624" i="6"/>
  <c r="B2624" i="6" s="1"/>
  <c r="B2180" i="6"/>
  <c r="D2620" i="6"/>
  <c r="B2620" i="6" s="1"/>
  <c r="B2176" i="6"/>
  <c r="D2616" i="6"/>
  <c r="B2616" i="6" s="1"/>
  <c r="B2172" i="6"/>
  <c r="D2612" i="6"/>
  <c r="B2612" i="6" s="1"/>
  <c r="B2168" i="6"/>
  <c r="D2608" i="6"/>
  <c r="B2608" i="6" s="1"/>
  <c r="B2164" i="6"/>
  <c r="D2604" i="6"/>
  <c r="B2604" i="6" s="1"/>
  <c r="B2160" i="6"/>
  <c r="D2600" i="6"/>
  <c r="B2600" i="6" s="1"/>
  <c r="B2156" i="6"/>
  <c r="D2596" i="6"/>
  <c r="B2596" i="6" s="1"/>
  <c r="B2152" i="6"/>
  <c r="D2592" i="6"/>
  <c r="B2592" i="6" s="1"/>
  <c r="B2148" i="6"/>
  <c r="D2588" i="6"/>
  <c r="B2588" i="6" s="1"/>
  <c r="B2144" i="6"/>
  <c r="D2584" i="6"/>
  <c r="B2584" i="6" s="1"/>
  <c r="B2140" i="6"/>
  <c r="D2580" i="6"/>
  <c r="B2580" i="6" s="1"/>
  <c r="B2136" i="6"/>
  <c r="D2576" i="6"/>
  <c r="B2576" i="6" s="1"/>
  <c r="B2132" i="6"/>
  <c r="D2572" i="6"/>
  <c r="B2572" i="6" s="1"/>
  <c r="B2128" i="6"/>
  <c r="D2568" i="6"/>
  <c r="B2568" i="6" s="1"/>
  <c r="B2124" i="6"/>
  <c r="D2564" i="6"/>
  <c r="B2564" i="6" s="1"/>
  <c r="B2120" i="6"/>
  <c r="D2560" i="6"/>
  <c r="B2560" i="6" s="1"/>
  <c r="B2116" i="6"/>
  <c r="D2556" i="6"/>
  <c r="B2556" i="6" s="1"/>
  <c r="B2112" i="6"/>
  <c r="D2552" i="6"/>
  <c r="B2552" i="6" s="1"/>
  <c r="B2108" i="6"/>
  <c r="D2548" i="6"/>
  <c r="B2548" i="6" s="1"/>
  <c r="B2104" i="6"/>
  <c r="D2544" i="6"/>
  <c r="B2544" i="6" s="1"/>
  <c r="B2100" i="6"/>
  <c r="D2540" i="6"/>
  <c r="B2540" i="6" s="1"/>
  <c r="B2096" i="6"/>
  <c r="D2536" i="6"/>
  <c r="B2536" i="6" s="1"/>
  <c r="B2092" i="6"/>
  <c r="D2532" i="6"/>
  <c r="B2532" i="6" s="1"/>
  <c r="B2088" i="6"/>
  <c r="D2528" i="6"/>
  <c r="B2528" i="6" s="1"/>
  <c r="B2084" i="6"/>
  <c r="D2524" i="6"/>
  <c r="B2524" i="6" s="1"/>
  <c r="B2080" i="6"/>
  <c r="D2520" i="6"/>
  <c r="B2520" i="6" s="1"/>
  <c r="B2076" i="6"/>
  <c r="D2516" i="6"/>
  <c r="B2516" i="6" s="1"/>
  <c r="B2072" i="6"/>
  <c r="D2512" i="6"/>
  <c r="B2512" i="6" s="1"/>
  <c r="B2068" i="6"/>
  <c r="D2508" i="6"/>
  <c r="B2508" i="6" s="1"/>
  <c r="B2064" i="6"/>
  <c r="D2504" i="6"/>
  <c r="B2504" i="6" s="1"/>
  <c r="B2060" i="6"/>
  <c r="D2500" i="6"/>
  <c r="B2500" i="6" s="1"/>
  <c r="B2056" i="6"/>
  <c r="D2496" i="6"/>
  <c r="B2496" i="6" s="1"/>
  <c r="B2052" i="6"/>
  <c r="D2492" i="6"/>
  <c r="B2492" i="6" s="1"/>
  <c r="B2048" i="6"/>
  <c r="D2488" i="6"/>
  <c r="B2488" i="6" s="1"/>
  <c r="B2044" i="6"/>
  <c r="D2484" i="6"/>
  <c r="B2484" i="6" s="1"/>
  <c r="B2040" i="6"/>
  <c r="D2480" i="6"/>
  <c r="B2480" i="6" s="1"/>
  <c r="B2036" i="6"/>
  <c r="D2476" i="6"/>
  <c r="B2476" i="6" s="1"/>
  <c r="B2032" i="6"/>
  <c r="D2472" i="6"/>
  <c r="B2472" i="6" s="1"/>
  <c r="B2028" i="6"/>
  <c r="D2468" i="6"/>
  <c r="B2468" i="6" s="1"/>
  <c r="B2024" i="6"/>
  <c r="D2464" i="6"/>
  <c r="B2464" i="6" s="1"/>
  <c r="B2020" i="6"/>
  <c r="D2460" i="6"/>
  <c r="B2460" i="6" s="1"/>
  <c r="B2016" i="6"/>
  <c r="D2456" i="6"/>
  <c r="B2456" i="6" s="1"/>
  <c r="B2012" i="6"/>
  <c r="D2452" i="6"/>
  <c r="B2452" i="6" s="1"/>
  <c r="B2008" i="6"/>
  <c r="D2448" i="6"/>
  <c r="B2448" i="6" s="1"/>
  <c r="B2004" i="6"/>
  <c r="D2444" i="6"/>
  <c r="B2444" i="6" s="1"/>
  <c r="B2000" i="6"/>
  <c r="D2440" i="6"/>
  <c r="B2440" i="6" s="1"/>
  <c r="B1996" i="6"/>
  <c r="D2436" i="6"/>
  <c r="B2436" i="6" s="1"/>
  <c r="B1992" i="6"/>
  <c r="D2432" i="6"/>
  <c r="B2432" i="6" s="1"/>
  <c r="B1988" i="6"/>
  <c r="D2428" i="6"/>
  <c r="B2428" i="6" s="1"/>
  <c r="B1984" i="6"/>
  <c r="D2424" i="6"/>
  <c r="B2424" i="6" s="1"/>
  <c r="B1980" i="6"/>
  <c r="D2420" i="6"/>
  <c r="B2420" i="6" s="1"/>
  <c r="B1976" i="6"/>
  <c r="D2416" i="6"/>
  <c r="B2416" i="6" s="1"/>
  <c r="B1972" i="6"/>
  <c r="D2412" i="6"/>
  <c r="B2412" i="6" s="1"/>
  <c r="B1968" i="6"/>
  <c r="D2408" i="6"/>
  <c r="B2408" i="6" s="1"/>
  <c r="B1964" i="6"/>
  <c r="D2404" i="6"/>
  <c r="B2404" i="6" s="1"/>
  <c r="B1960" i="6"/>
  <c r="D2400" i="6"/>
  <c r="B2400" i="6" s="1"/>
  <c r="B1956" i="6"/>
  <c r="D2396" i="6"/>
  <c r="B2396" i="6" s="1"/>
  <c r="B1952" i="6"/>
  <c r="D2392" i="6"/>
  <c r="B2392" i="6" s="1"/>
  <c r="B1948" i="6"/>
  <c r="D2388" i="6"/>
  <c r="B2388" i="6" s="1"/>
  <c r="B1944" i="6"/>
  <c r="D2384" i="6"/>
  <c r="B2384" i="6" s="1"/>
  <c r="B1940" i="6"/>
  <c r="D2380" i="6"/>
  <c r="B2380" i="6" s="1"/>
  <c r="B1936" i="6"/>
  <c r="D2376" i="6"/>
  <c r="B2376" i="6" s="1"/>
  <c r="B1932" i="6"/>
  <c r="D2372" i="6"/>
  <c r="B2372" i="6" s="1"/>
  <c r="B1928" i="6"/>
  <c r="D2368" i="6"/>
  <c r="B2368" i="6" s="1"/>
  <c r="B1924" i="6"/>
  <c r="D2364" i="6"/>
  <c r="B2364" i="6" s="1"/>
  <c r="B1920" i="6"/>
  <c r="D2360" i="6"/>
  <c r="B2360" i="6" s="1"/>
  <c r="B1916" i="6"/>
  <c r="D2356" i="6"/>
  <c r="B2356" i="6" s="1"/>
  <c r="B1912" i="6"/>
  <c r="D2352" i="6"/>
  <c r="B2352" i="6" s="1"/>
  <c r="B1908" i="6"/>
  <c r="D2348" i="6"/>
  <c r="B2348" i="6" s="1"/>
  <c r="B1904" i="6"/>
  <c r="D2344" i="6"/>
  <c r="B2344" i="6" s="1"/>
  <c r="B1900" i="6"/>
  <c r="D2340" i="6"/>
  <c r="B2340" i="6" s="1"/>
  <c r="B1896" i="6"/>
  <c r="D2336" i="6"/>
  <c r="B2336" i="6" s="1"/>
  <c r="B1892" i="6"/>
  <c r="D2332" i="6"/>
  <c r="B2332" i="6" s="1"/>
  <c r="B1888" i="6"/>
  <c r="D2328" i="6"/>
  <c r="B2328" i="6" s="1"/>
  <c r="B1884" i="6"/>
  <c r="D2324" i="6"/>
  <c r="B2324" i="6" s="1"/>
  <c r="B1880" i="6"/>
  <c r="D2320" i="6"/>
  <c r="B2320" i="6" s="1"/>
  <c r="B1876" i="6"/>
  <c r="D2316" i="6"/>
  <c r="B2316" i="6" s="1"/>
  <c r="B1872" i="6"/>
  <c r="D2312" i="6"/>
  <c r="B2312" i="6" s="1"/>
  <c r="B1868" i="6"/>
  <c r="D2308" i="6"/>
  <c r="B2308" i="6" s="1"/>
  <c r="B1864" i="6"/>
  <c r="D2304" i="6"/>
  <c r="B2304" i="6" s="1"/>
  <c r="B1860" i="6"/>
  <c r="D2300" i="6"/>
  <c r="B2300" i="6" s="1"/>
  <c r="B1856" i="6"/>
  <c r="D2296" i="6"/>
  <c r="B2296" i="6" s="1"/>
  <c r="B1852" i="6"/>
  <c r="D2292" i="6"/>
  <c r="B2292" i="6" s="1"/>
  <c r="B1848" i="6"/>
  <c r="D2288" i="6"/>
  <c r="B2288" i="6" s="1"/>
  <c r="B1844" i="6"/>
  <c r="D2284" i="6"/>
  <c r="B2284" i="6" s="1"/>
  <c r="B1840" i="6"/>
  <c r="D2280" i="6"/>
  <c r="B2280" i="6" s="1"/>
  <c r="B1836" i="6"/>
  <c r="D2276" i="6"/>
  <c r="B2276" i="6" s="1"/>
  <c r="B1832" i="6"/>
  <c r="D2272" i="6"/>
  <c r="B2272" i="6" s="1"/>
  <c r="B1828" i="6"/>
  <c r="D2268" i="6"/>
  <c r="B2268" i="6" s="1"/>
  <c r="B1824" i="6"/>
  <c r="D2264" i="6"/>
  <c r="B2264" i="6" s="1"/>
  <c r="B1820" i="6"/>
  <c r="D2260" i="6"/>
  <c r="B2260" i="6" s="1"/>
  <c r="B1816" i="6"/>
  <c r="D2256" i="6"/>
  <c r="B2256" i="6" s="1"/>
  <c r="B1812" i="6"/>
  <c r="D2252" i="6"/>
  <c r="B2252" i="6" s="1"/>
  <c r="B1808" i="6"/>
  <c r="D2248" i="6"/>
  <c r="B2248" i="6" s="1"/>
  <c r="B1804" i="6"/>
  <c r="D2244" i="6"/>
  <c r="B2244" i="6" s="1"/>
  <c r="B1800" i="6"/>
  <c r="D2240" i="6"/>
  <c r="B2240" i="6" s="1"/>
  <c r="B1796" i="6"/>
  <c r="D2236" i="6"/>
  <c r="B2236" i="6" s="1"/>
  <c r="B1792" i="6"/>
  <c r="D2232" i="6"/>
  <c r="B2232" i="6" s="1"/>
  <c r="B1788" i="6"/>
  <c r="D2228" i="6"/>
  <c r="B2228" i="6" s="1"/>
  <c r="B1784" i="6"/>
  <c r="D2224" i="6"/>
  <c r="B2224" i="6" s="1"/>
  <c r="B1780" i="6"/>
  <c r="D2220" i="6"/>
  <c r="B2220" i="6" s="1"/>
  <c r="B1776" i="6"/>
  <c r="D2216" i="6"/>
  <c r="B2216" i="6" s="1"/>
  <c r="B1772" i="6"/>
  <c r="D2212" i="6"/>
  <c r="B2212" i="6" s="1"/>
  <c r="B1768" i="6"/>
  <c r="D2208" i="6"/>
  <c r="B2208" i="6" s="1"/>
  <c r="B1764" i="6"/>
  <c r="D2204" i="6"/>
  <c r="B2204" i="6" s="1"/>
  <c r="B1760" i="6"/>
  <c r="D2200" i="6"/>
  <c r="B2200" i="6" s="1"/>
  <c r="B1756" i="6"/>
  <c r="D2196" i="6"/>
  <c r="B2196" i="6" s="1"/>
  <c r="B1752" i="6"/>
  <c r="D2192" i="6"/>
  <c r="B2192" i="6" s="1"/>
  <c r="B1748" i="6"/>
  <c r="D2188" i="6"/>
  <c r="B2188" i="6" s="1"/>
  <c r="B1744" i="6"/>
  <c r="D2184" i="6"/>
  <c r="B2184" i="6" s="1"/>
  <c r="B1740" i="6"/>
  <c r="D871" i="6"/>
  <c r="B871" i="6" s="1"/>
  <c r="B439" i="6"/>
  <c r="D867" i="6"/>
  <c r="B867" i="6" s="1"/>
  <c r="B435" i="6"/>
  <c r="D859" i="6"/>
  <c r="B859" i="6" s="1"/>
  <c r="B427" i="6"/>
  <c r="D855" i="6"/>
  <c r="B855" i="6" s="1"/>
  <c r="B423" i="6"/>
  <c r="D851" i="6"/>
  <c r="B851" i="6" s="1"/>
  <c r="B419" i="6"/>
  <c r="D847" i="6"/>
  <c r="B847" i="6" s="1"/>
  <c r="B415" i="6"/>
  <c r="D843" i="6"/>
  <c r="B843" i="6" s="1"/>
  <c r="B411" i="6"/>
  <c r="D839" i="6"/>
  <c r="B839" i="6" s="1"/>
  <c r="B407" i="6"/>
  <c r="D835" i="6"/>
  <c r="B835" i="6" s="1"/>
  <c r="B403" i="6"/>
  <c r="D831" i="6"/>
  <c r="B831" i="6" s="1"/>
  <c r="B399" i="6"/>
  <c r="D827" i="6"/>
  <c r="B827" i="6" s="1"/>
  <c r="B395" i="6"/>
  <c r="D819" i="6"/>
  <c r="B819" i="6" s="1"/>
  <c r="B387" i="6"/>
  <c r="D815" i="6"/>
  <c r="B815" i="6" s="1"/>
  <c r="B383" i="6"/>
  <c r="D811" i="6"/>
  <c r="B811" i="6" s="1"/>
  <c r="B379" i="6"/>
  <c r="D807" i="6"/>
  <c r="B807" i="6" s="1"/>
  <c r="B375" i="6"/>
  <c r="D803" i="6"/>
  <c r="B803" i="6" s="1"/>
  <c r="B371" i="6"/>
  <c r="D799" i="6"/>
  <c r="B799" i="6" s="1"/>
  <c r="B367" i="6"/>
  <c r="D795" i="6"/>
  <c r="B795" i="6" s="1"/>
  <c r="B363" i="6"/>
  <c r="D791" i="6"/>
  <c r="B791" i="6" s="1"/>
  <c r="B359" i="6"/>
  <c r="D787" i="6"/>
  <c r="B787" i="6" s="1"/>
  <c r="B355" i="6"/>
  <c r="D783" i="6"/>
  <c r="B783" i="6" s="1"/>
  <c r="B351" i="6"/>
  <c r="D779" i="6"/>
  <c r="B779" i="6" s="1"/>
  <c r="B347" i="6"/>
  <c r="D775" i="6"/>
  <c r="B775" i="6" s="1"/>
  <c r="B343" i="6"/>
  <c r="D771" i="6"/>
  <c r="B771" i="6" s="1"/>
  <c r="B339" i="6"/>
  <c r="D767" i="6"/>
  <c r="B767" i="6" s="1"/>
  <c r="B335" i="6"/>
  <c r="D763" i="6"/>
  <c r="B763" i="6" s="1"/>
  <c r="B331" i="6"/>
  <c r="D759" i="6"/>
  <c r="B759" i="6" s="1"/>
  <c r="B327" i="6"/>
  <c r="D755" i="6"/>
  <c r="B755" i="6" s="1"/>
  <c r="B323" i="6"/>
  <c r="D751" i="6"/>
  <c r="B751" i="6" s="1"/>
  <c r="B319" i="6"/>
  <c r="D747" i="6"/>
  <c r="B747" i="6" s="1"/>
  <c r="B315" i="6"/>
  <c r="D743" i="6"/>
  <c r="B743" i="6" s="1"/>
  <c r="B311" i="6"/>
  <c r="D739" i="6"/>
  <c r="B739" i="6" s="1"/>
  <c r="B307" i="6"/>
  <c r="D735" i="6"/>
  <c r="B735" i="6" s="1"/>
  <c r="B303" i="6"/>
  <c r="D731" i="6"/>
  <c r="B731" i="6" s="1"/>
  <c r="B299" i="6"/>
  <c r="D723" i="6"/>
  <c r="B723" i="6" s="1"/>
  <c r="B291" i="6"/>
  <c r="D719" i="6"/>
  <c r="B719" i="6" s="1"/>
  <c r="B287" i="6"/>
  <c r="D715" i="6"/>
  <c r="B715" i="6" s="1"/>
  <c r="B283" i="6"/>
  <c r="D711" i="6"/>
  <c r="B711" i="6" s="1"/>
  <c r="B279" i="6"/>
  <c r="D707" i="6"/>
  <c r="B707" i="6" s="1"/>
  <c r="B275" i="6"/>
  <c r="D703" i="6"/>
  <c r="B703" i="6" s="1"/>
  <c r="B271" i="6"/>
  <c r="D699" i="6"/>
  <c r="B699" i="6" s="1"/>
  <c r="B267" i="6"/>
  <c r="D695" i="6"/>
  <c r="B695" i="6" s="1"/>
  <c r="B263" i="6"/>
  <c r="D691" i="6"/>
  <c r="B691" i="6" s="1"/>
  <c r="B259" i="6"/>
  <c r="D687" i="6"/>
  <c r="B687" i="6" s="1"/>
  <c r="B255" i="6"/>
  <c r="D683" i="6"/>
  <c r="B683" i="6" s="1"/>
  <c r="B251" i="6"/>
  <c r="D679" i="6"/>
  <c r="B679" i="6" s="1"/>
  <c r="B247" i="6"/>
  <c r="D675" i="6"/>
  <c r="B675" i="6" s="1"/>
  <c r="B243" i="6"/>
  <c r="D671" i="6"/>
  <c r="B671" i="6" s="1"/>
  <c r="B239" i="6"/>
  <c r="D667" i="6"/>
  <c r="B667" i="6" s="1"/>
  <c r="B235" i="6"/>
  <c r="D663" i="6"/>
  <c r="B663" i="6" s="1"/>
  <c r="B231" i="6"/>
  <c r="D659" i="6"/>
  <c r="B659" i="6" s="1"/>
  <c r="B227" i="6"/>
  <c r="D655" i="6"/>
  <c r="B655" i="6" s="1"/>
  <c r="B223" i="6"/>
  <c r="D647" i="6"/>
  <c r="B647" i="6" s="1"/>
  <c r="B215" i="6"/>
  <c r="D643" i="6"/>
  <c r="B643" i="6" s="1"/>
  <c r="B211" i="6"/>
  <c r="D639" i="6"/>
  <c r="B639" i="6" s="1"/>
  <c r="B207" i="6"/>
  <c r="D635" i="6"/>
  <c r="B635" i="6" s="1"/>
  <c r="B203" i="6"/>
  <c r="D631" i="6"/>
  <c r="B631" i="6" s="1"/>
  <c r="B199" i="6"/>
  <c r="D627" i="6"/>
  <c r="B627" i="6" s="1"/>
  <c r="B195" i="6"/>
  <c r="D623" i="6"/>
  <c r="B623" i="6" s="1"/>
  <c r="B191" i="6"/>
  <c r="D619" i="6"/>
  <c r="B619" i="6" s="1"/>
  <c r="B187" i="6"/>
  <c r="D615" i="6"/>
  <c r="B615" i="6" s="1"/>
  <c r="B183" i="6"/>
  <c r="D611" i="6"/>
  <c r="B611" i="6" s="1"/>
  <c r="B179" i="6"/>
  <c r="D607" i="6"/>
  <c r="B607" i="6" s="1"/>
  <c r="B175" i="6"/>
  <c r="D603" i="6"/>
  <c r="B603" i="6" s="1"/>
  <c r="B171" i="6"/>
  <c r="D599" i="6"/>
  <c r="B599" i="6" s="1"/>
  <c r="B167" i="6"/>
  <c r="D595" i="6"/>
  <c r="B595" i="6" s="1"/>
  <c r="B163" i="6"/>
  <c r="D591" i="6"/>
  <c r="B591" i="6" s="1"/>
  <c r="B159" i="6"/>
  <c r="D587" i="6"/>
  <c r="B587" i="6" s="1"/>
  <c r="B155" i="6"/>
  <c r="D583" i="6"/>
  <c r="B583" i="6" s="1"/>
  <c r="B151" i="6"/>
  <c r="D579" i="6"/>
  <c r="B579" i="6" s="1"/>
  <c r="B147" i="6"/>
  <c r="D575" i="6"/>
  <c r="B575" i="6" s="1"/>
  <c r="B143" i="6"/>
  <c r="D571" i="6"/>
  <c r="B571" i="6" s="1"/>
  <c r="B139" i="6"/>
  <c r="D567" i="6"/>
  <c r="B567" i="6" s="1"/>
  <c r="B135" i="6"/>
  <c r="D563" i="6"/>
  <c r="B563" i="6" s="1"/>
  <c r="B131" i="6"/>
  <c r="D559" i="6"/>
  <c r="B559" i="6" s="1"/>
  <c r="B127" i="6"/>
  <c r="D555" i="6"/>
  <c r="B555" i="6" s="1"/>
  <c r="B123" i="6"/>
  <c r="D551" i="6"/>
  <c r="B551" i="6" s="1"/>
  <c r="B119" i="6"/>
  <c r="D547" i="6"/>
  <c r="B547" i="6" s="1"/>
  <c r="B115" i="6"/>
  <c r="D543" i="6"/>
  <c r="B543" i="6" s="1"/>
  <c r="B111" i="6"/>
  <c r="D539" i="6"/>
  <c r="B539" i="6" s="1"/>
  <c r="B107" i="6"/>
  <c r="D535" i="6"/>
  <c r="B535" i="6" s="1"/>
  <c r="B103" i="6"/>
  <c r="D531" i="6"/>
  <c r="B531" i="6" s="1"/>
  <c r="B99" i="6"/>
  <c r="D527" i="6"/>
  <c r="B527" i="6" s="1"/>
  <c r="B95" i="6"/>
  <c r="D523" i="6"/>
  <c r="B523" i="6" s="1"/>
  <c r="B91" i="6"/>
  <c r="D519" i="6"/>
  <c r="B519" i="6" s="1"/>
  <c r="B87" i="6"/>
  <c r="D515" i="6"/>
  <c r="B515" i="6" s="1"/>
  <c r="B83" i="6"/>
  <c r="D511" i="6"/>
  <c r="B511" i="6" s="1"/>
  <c r="B79" i="6"/>
  <c r="D507" i="6"/>
  <c r="B507" i="6" s="1"/>
  <c r="B75" i="6"/>
  <c r="D503" i="6"/>
  <c r="B503" i="6" s="1"/>
  <c r="B71" i="6"/>
  <c r="D499" i="6"/>
  <c r="B499" i="6" s="1"/>
  <c r="B67" i="6"/>
  <c r="D495" i="6"/>
  <c r="B495" i="6" s="1"/>
  <c r="B63" i="6"/>
  <c r="D491" i="6"/>
  <c r="B491" i="6" s="1"/>
  <c r="B59" i="6"/>
  <c r="D487" i="6"/>
  <c r="B487" i="6" s="1"/>
  <c r="B55" i="6"/>
  <c r="D483" i="6"/>
  <c r="B483" i="6" s="1"/>
  <c r="B51" i="6"/>
  <c r="D479" i="6"/>
  <c r="B479" i="6" s="1"/>
  <c r="B47" i="6"/>
  <c r="D475" i="6"/>
  <c r="B475" i="6" s="1"/>
  <c r="B43" i="6"/>
  <c r="D471" i="6"/>
  <c r="B471" i="6" s="1"/>
  <c r="B39" i="6"/>
  <c r="D467" i="6"/>
  <c r="B467" i="6" s="1"/>
  <c r="B35" i="6"/>
  <c r="D463" i="6"/>
  <c r="B463" i="6" s="1"/>
  <c r="B31" i="6"/>
  <c r="D459" i="6"/>
  <c r="B459" i="6" s="1"/>
  <c r="B27" i="6"/>
  <c r="D455" i="6"/>
  <c r="B455" i="6" s="1"/>
  <c r="B23" i="6"/>
  <c r="D451" i="6"/>
  <c r="B451" i="6" s="1"/>
  <c r="B19" i="6"/>
  <c r="D447" i="6"/>
  <c r="B447" i="6" s="1"/>
  <c r="B15" i="6"/>
  <c r="D443" i="6"/>
  <c r="B443" i="6" s="1"/>
  <c r="B11" i="6"/>
  <c r="D1735" i="6"/>
  <c r="B1735" i="6" s="1"/>
  <c r="B1303" i="6"/>
  <c r="D1731" i="6"/>
  <c r="B1731" i="6" s="1"/>
  <c r="B1299" i="6"/>
  <c r="D1727" i="6"/>
  <c r="B1727" i="6" s="1"/>
  <c r="B1295" i="6"/>
  <c r="D1723" i="6"/>
  <c r="B1723" i="6" s="1"/>
  <c r="B1291" i="6"/>
  <c r="D1719" i="6"/>
  <c r="B1719" i="6" s="1"/>
  <c r="B1287" i="6"/>
  <c r="D1715" i="6"/>
  <c r="B1715" i="6" s="1"/>
  <c r="B1283" i="6"/>
  <c r="D1711" i="6"/>
  <c r="B1711" i="6" s="1"/>
  <c r="B1279" i="6"/>
  <c r="D1707" i="6"/>
  <c r="B1707" i="6" s="1"/>
  <c r="B1275" i="6"/>
  <c r="D1703" i="6"/>
  <c r="B1703" i="6" s="1"/>
  <c r="B1271" i="6"/>
  <c r="D1699" i="6"/>
  <c r="B1699" i="6" s="1"/>
  <c r="B1267" i="6"/>
  <c r="D1695" i="6"/>
  <c r="B1695" i="6" s="1"/>
  <c r="B1263" i="6"/>
  <c r="D1691" i="6"/>
  <c r="B1691" i="6" s="1"/>
  <c r="B1259" i="6"/>
  <c r="D1687" i="6"/>
  <c r="B1687" i="6" s="1"/>
  <c r="B1255" i="6"/>
  <c r="D1683" i="6"/>
  <c r="B1683" i="6" s="1"/>
  <c r="B1251" i="6"/>
  <c r="D1679" i="6"/>
  <c r="B1679" i="6" s="1"/>
  <c r="B1247" i="6"/>
  <c r="D1675" i="6"/>
  <c r="B1675" i="6" s="1"/>
  <c r="B1243" i="6"/>
  <c r="D1671" i="6"/>
  <c r="B1671" i="6" s="1"/>
  <c r="B1239" i="6"/>
  <c r="D1667" i="6"/>
  <c r="B1667" i="6" s="1"/>
  <c r="B1235" i="6"/>
  <c r="D1663" i="6"/>
  <c r="B1663" i="6" s="1"/>
  <c r="B1231" i="6"/>
  <c r="D1659" i="6"/>
  <c r="B1659" i="6" s="1"/>
  <c r="B1227" i="6"/>
  <c r="D1655" i="6"/>
  <c r="B1655" i="6" s="1"/>
  <c r="B1223" i="6"/>
  <c r="D1651" i="6"/>
  <c r="B1651" i="6" s="1"/>
  <c r="B1219" i="6"/>
  <c r="D1647" i="6"/>
  <c r="B1647" i="6" s="1"/>
  <c r="B1215" i="6"/>
  <c r="D1643" i="6"/>
  <c r="B1643" i="6" s="1"/>
  <c r="B1211" i="6"/>
  <c r="D1639" i="6"/>
  <c r="B1639" i="6" s="1"/>
  <c r="B1207" i="6"/>
  <c r="D1635" i="6"/>
  <c r="B1635" i="6" s="1"/>
  <c r="B1203" i="6"/>
  <c r="D1631" i="6"/>
  <c r="B1631" i="6" s="1"/>
  <c r="B1199" i="6"/>
  <c r="D1627" i="6"/>
  <c r="B1627" i="6" s="1"/>
  <c r="B1195" i="6"/>
  <c r="D1623" i="6"/>
  <c r="B1623" i="6" s="1"/>
  <c r="B1191" i="6"/>
  <c r="D1619" i="6"/>
  <c r="B1619" i="6" s="1"/>
  <c r="B1187" i="6"/>
  <c r="D1615" i="6"/>
  <c r="B1615" i="6" s="1"/>
  <c r="B1183" i="6"/>
  <c r="D1611" i="6"/>
  <c r="B1611" i="6" s="1"/>
  <c r="B1179" i="6"/>
  <c r="D1607" i="6"/>
  <c r="B1607" i="6" s="1"/>
  <c r="B1175" i="6"/>
  <c r="D1603" i="6"/>
  <c r="B1603" i="6" s="1"/>
  <c r="B1171" i="6"/>
  <c r="D1599" i="6"/>
  <c r="B1599" i="6" s="1"/>
  <c r="B1167" i="6"/>
  <c r="D1595" i="6"/>
  <c r="B1595" i="6" s="1"/>
  <c r="B1163" i="6"/>
  <c r="D1591" i="6"/>
  <c r="B1591" i="6" s="1"/>
  <c r="B1159" i="6"/>
  <c r="D1587" i="6"/>
  <c r="B1587" i="6" s="1"/>
  <c r="B1155" i="6"/>
  <c r="D1583" i="6"/>
  <c r="B1583" i="6" s="1"/>
  <c r="B1151" i="6"/>
  <c r="D1579" i="6"/>
  <c r="B1579" i="6" s="1"/>
  <c r="B1147" i="6"/>
  <c r="D1575" i="6"/>
  <c r="B1575" i="6" s="1"/>
  <c r="B1143" i="6"/>
  <c r="D1571" i="6"/>
  <c r="B1571" i="6" s="1"/>
  <c r="B1139" i="6"/>
  <c r="D1567" i="6"/>
  <c r="B1567" i="6" s="1"/>
  <c r="B1135" i="6"/>
  <c r="D1563" i="6"/>
  <c r="B1563" i="6" s="1"/>
  <c r="B1131" i="6"/>
  <c r="D1559" i="6"/>
  <c r="B1559" i="6" s="1"/>
  <c r="B1127" i="6"/>
  <c r="D1555" i="6"/>
  <c r="B1555" i="6" s="1"/>
  <c r="B1123" i="6"/>
  <c r="D1551" i="6"/>
  <c r="B1551" i="6" s="1"/>
  <c r="B1119" i="6"/>
  <c r="D1547" i="6"/>
  <c r="B1547" i="6" s="1"/>
  <c r="B1115" i="6"/>
  <c r="D1543" i="6"/>
  <c r="B1543" i="6" s="1"/>
  <c r="B1111" i="6"/>
  <c r="D1539" i="6"/>
  <c r="B1539" i="6" s="1"/>
  <c r="B1107" i="6"/>
  <c r="D1535" i="6"/>
  <c r="B1535" i="6" s="1"/>
  <c r="B1103" i="6"/>
  <c r="D1531" i="6"/>
  <c r="B1531" i="6" s="1"/>
  <c r="B1099" i="6"/>
  <c r="D1527" i="6"/>
  <c r="B1527" i="6" s="1"/>
  <c r="B1095" i="6"/>
  <c r="D1523" i="6"/>
  <c r="B1523" i="6" s="1"/>
  <c r="B1091" i="6"/>
  <c r="D1519" i="6"/>
  <c r="B1519" i="6" s="1"/>
  <c r="B1087" i="6"/>
  <c r="D1515" i="6"/>
  <c r="B1515" i="6" s="1"/>
  <c r="B1083" i="6"/>
  <c r="D1511" i="6"/>
  <c r="B1511" i="6" s="1"/>
  <c r="B1079" i="6"/>
  <c r="D1507" i="6"/>
  <c r="B1507" i="6" s="1"/>
  <c r="B1075" i="6"/>
  <c r="D1503" i="6"/>
  <c r="B1503" i="6" s="1"/>
  <c r="B1071" i="6"/>
  <c r="D1499" i="6"/>
  <c r="B1499" i="6" s="1"/>
  <c r="B1067" i="6"/>
  <c r="D1495" i="6"/>
  <c r="B1495" i="6" s="1"/>
  <c r="B1063" i="6"/>
  <c r="D1491" i="6"/>
  <c r="B1491" i="6" s="1"/>
  <c r="B1059" i="6"/>
  <c r="D1487" i="6"/>
  <c r="B1487" i="6" s="1"/>
  <c r="B1055" i="6"/>
  <c r="D1483" i="6"/>
  <c r="B1483" i="6" s="1"/>
  <c r="B1051" i="6"/>
  <c r="D1479" i="6"/>
  <c r="B1479" i="6" s="1"/>
  <c r="B1047" i="6"/>
  <c r="D1475" i="6"/>
  <c r="B1475" i="6" s="1"/>
  <c r="B1043" i="6"/>
  <c r="D1471" i="6"/>
  <c r="B1471" i="6" s="1"/>
  <c r="B1039" i="6"/>
  <c r="D1467" i="6"/>
  <c r="B1467" i="6" s="1"/>
  <c r="B1035" i="6"/>
  <c r="D1463" i="6"/>
  <c r="B1463" i="6" s="1"/>
  <c r="B1031" i="6"/>
  <c r="D1459" i="6"/>
  <c r="B1459" i="6" s="1"/>
  <c r="B1027" i="6"/>
  <c r="D1455" i="6"/>
  <c r="B1455" i="6" s="1"/>
  <c r="B1023" i="6"/>
  <c r="D1451" i="6"/>
  <c r="B1451" i="6" s="1"/>
  <c r="B1019" i="6"/>
  <c r="D1447" i="6"/>
  <c r="B1447" i="6" s="1"/>
  <c r="B1015" i="6"/>
  <c r="D1443" i="6"/>
  <c r="B1443" i="6" s="1"/>
  <c r="B1011" i="6"/>
  <c r="D1439" i="6"/>
  <c r="B1439" i="6" s="1"/>
  <c r="B1007" i="6"/>
  <c r="D1435" i="6"/>
  <c r="B1435" i="6" s="1"/>
  <c r="B1003" i="6"/>
  <c r="D1431" i="6"/>
  <c r="B1431" i="6" s="1"/>
  <c r="B999" i="6"/>
  <c r="D1427" i="6"/>
  <c r="B1427" i="6" s="1"/>
  <c r="B995" i="6"/>
  <c r="D1423" i="6"/>
  <c r="B1423" i="6" s="1"/>
  <c r="B991" i="6"/>
  <c r="D1419" i="6"/>
  <c r="B1419" i="6" s="1"/>
  <c r="B987" i="6"/>
  <c r="D1415" i="6"/>
  <c r="B1415" i="6" s="1"/>
  <c r="B983" i="6"/>
  <c r="D1411" i="6"/>
  <c r="B1411" i="6" s="1"/>
  <c r="B979" i="6"/>
  <c r="D1407" i="6"/>
  <c r="B1407" i="6" s="1"/>
  <c r="B975" i="6"/>
  <c r="D1403" i="6"/>
  <c r="B1403" i="6" s="1"/>
  <c r="B971" i="6"/>
  <c r="D1399" i="6"/>
  <c r="B1399" i="6" s="1"/>
  <c r="B967" i="6"/>
  <c r="D1395" i="6"/>
  <c r="B1395" i="6" s="1"/>
  <c r="B963" i="6"/>
  <c r="D1391" i="6"/>
  <c r="B1391" i="6" s="1"/>
  <c r="B959" i="6"/>
  <c r="D1387" i="6"/>
  <c r="B1387" i="6" s="1"/>
  <c r="B955" i="6"/>
  <c r="D1383" i="6"/>
  <c r="B1383" i="6" s="1"/>
  <c r="B951" i="6"/>
  <c r="D1379" i="6"/>
  <c r="B1379" i="6" s="1"/>
  <c r="B947" i="6"/>
  <c r="D1375" i="6"/>
  <c r="B1375" i="6" s="1"/>
  <c r="B943" i="6"/>
  <c r="D1371" i="6"/>
  <c r="B1371" i="6" s="1"/>
  <c r="B939" i="6"/>
  <c r="D1367" i="6"/>
  <c r="B1367" i="6" s="1"/>
  <c r="B935" i="6"/>
  <c r="D1363" i="6"/>
  <c r="B1363" i="6" s="1"/>
  <c r="B931" i="6"/>
  <c r="D1359" i="6"/>
  <c r="B1359" i="6" s="1"/>
  <c r="B927" i="6"/>
  <c r="D1355" i="6"/>
  <c r="B1355" i="6" s="1"/>
  <c r="B923" i="6"/>
  <c r="D1351" i="6"/>
  <c r="B1351" i="6" s="1"/>
  <c r="B919" i="6"/>
  <c r="D1347" i="6"/>
  <c r="B1347" i="6" s="1"/>
  <c r="B915" i="6"/>
  <c r="D1343" i="6"/>
  <c r="B1343" i="6" s="1"/>
  <c r="B911" i="6"/>
  <c r="D1339" i="6"/>
  <c r="B1339" i="6" s="1"/>
  <c r="B907" i="6"/>
  <c r="D1335" i="6"/>
  <c r="B1335" i="6" s="1"/>
  <c r="B903" i="6"/>
  <c r="D1331" i="6"/>
  <c r="B1331" i="6" s="1"/>
  <c r="B899" i="6"/>
  <c r="D1327" i="6"/>
  <c r="B1327" i="6" s="1"/>
  <c r="B895" i="6"/>
  <c r="D1323" i="6"/>
  <c r="B1323" i="6" s="1"/>
  <c r="B891" i="6"/>
  <c r="D1319" i="6"/>
  <c r="B1319" i="6" s="1"/>
  <c r="B887" i="6"/>
  <c r="D1315" i="6"/>
  <c r="B1315" i="6" s="1"/>
  <c r="B883" i="6"/>
  <c r="D1311" i="6"/>
  <c r="B1311" i="6" s="1"/>
  <c r="B879" i="6"/>
  <c r="D1307" i="6"/>
  <c r="B1307" i="6" s="1"/>
  <c r="B875" i="6"/>
  <c r="D2182" i="6"/>
  <c r="B2182" i="6" s="1"/>
  <c r="B1738" i="6"/>
  <c r="D2621" i="6"/>
  <c r="B2621" i="6" s="1"/>
  <c r="B2177" i="6"/>
  <c r="D2617" i="6"/>
  <c r="B2617" i="6" s="1"/>
  <c r="B2173" i="6"/>
  <c r="D2613" i="6"/>
  <c r="B2613" i="6" s="1"/>
  <c r="B2169" i="6"/>
  <c r="D2609" i="6"/>
  <c r="B2609" i="6" s="1"/>
  <c r="B2165" i="6"/>
  <c r="D2605" i="6"/>
  <c r="B2605" i="6" s="1"/>
  <c r="B2161" i="6"/>
  <c r="D2601" i="6"/>
  <c r="B2601" i="6" s="1"/>
  <c r="B2157" i="6"/>
  <c r="D2597" i="6"/>
  <c r="B2597" i="6" s="1"/>
  <c r="B2153" i="6"/>
  <c r="D2593" i="6"/>
  <c r="B2593" i="6" s="1"/>
  <c r="B2149" i="6"/>
  <c r="D2589" i="6"/>
  <c r="B2589" i="6" s="1"/>
  <c r="B2145" i="6"/>
  <c r="D2585" i="6"/>
  <c r="B2585" i="6" s="1"/>
  <c r="B2141" i="6"/>
  <c r="D2581" i="6"/>
  <c r="B2581" i="6" s="1"/>
  <c r="B2137" i="6"/>
  <c r="D2577" i="6"/>
  <c r="B2577" i="6" s="1"/>
  <c r="B2133" i="6"/>
  <c r="D2573" i="6"/>
  <c r="B2573" i="6" s="1"/>
  <c r="B2129" i="6"/>
  <c r="D2569" i="6"/>
  <c r="B2569" i="6" s="1"/>
  <c r="B2125" i="6"/>
  <c r="D2565" i="6"/>
  <c r="B2565" i="6" s="1"/>
  <c r="B2121" i="6"/>
  <c r="D2561" i="6"/>
  <c r="B2561" i="6" s="1"/>
  <c r="B2117" i="6"/>
  <c r="D2557" i="6"/>
  <c r="B2557" i="6" s="1"/>
  <c r="B2113" i="6"/>
  <c r="D2553" i="6"/>
  <c r="B2553" i="6" s="1"/>
  <c r="B2109" i="6"/>
  <c r="D2549" i="6"/>
  <c r="B2549" i="6" s="1"/>
  <c r="B2105" i="6"/>
  <c r="D2545" i="6"/>
  <c r="B2545" i="6" s="1"/>
  <c r="B2101" i="6"/>
  <c r="D2541" i="6"/>
  <c r="B2541" i="6" s="1"/>
  <c r="B2097" i="6"/>
  <c r="D2537" i="6"/>
  <c r="B2537" i="6" s="1"/>
  <c r="B2093" i="6"/>
  <c r="D2533" i="6"/>
  <c r="B2533" i="6" s="1"/>
  <c r="B2089" i="6"/>
  <c r="D2529" i="6"/>
  <c r="B2529" i="6" s="1"/>
  <c r="B2085" i="6"/>
  <c r="D2525" i="6"/>
  <c r="B2525" i="6" s="1"/>
  <c r="B2081" i="6"/>
  <c r="D2521" i="6"/>
  <c r="B2521" i="6" s="1"/>
  <c r="B2077" i="6"/>
  <c r="D2517" i="6"/>
  <c r="B2517" i="6" s="1"/>
  <c r="B2073" i="6"/>
  <c r="D2513" i="6"/>
  <c r="B2513" i="6" s="1"/>
  <c r="B2069" i="6"/>
  <c r="D2509" i="6"/>
  <c r="B2509" i="6" s="1"/>
  <c r="B2065" i="6"/>
  <c r="D2505" i="6"/>
  <c r="B2505" i="6" s="1"/>
  <c r="B2061" i="6"/>
  <c r="D2501" i="6"/>
  <c r="B2501" i="6" s="1"/>
  <c r="B2057" i="6"/>
  <c r="D2497" i="6"/>
  <c r="B2497" i="6" s="1"/>
  <c r="B2053" i="6"/>
  <c r="D2493" i="6"/>
  <c r="B2493" i="6" s="1"/>
  <c r="B2049" i="6"/>
  <c r="D2489" i="6"/>
  <c r="B2489" i="6" s="1"/>
  <c r="B2045" i="6"/>
  <c r="D2485" i="6"/>
  <c r="B2485" i="6" s="1"/>
  <c r="B2041" i="6"/>
  <c r="D2481" i="6"/>
  <c r="B2481" i="6" s="1"/>
  <c r="B2037" i="6"/>
  <c r="D2477" i="6"/>
  <c r="B2477" i="6" s="1"/>
  <c r="B2033" i="6"/>
  <c r="D2473" i="6"/>
  <c r="B2473" i="6" s="1"/>
  <c r="B2029" i="6"/>
  <c r="D2469" i="6"/>
  <c r="B2469" i="6" s="1"/>
  <c r="B2025" i="6"/>
  <c r="D2465" i="6"/>
  <c r="B2465" i="6" s="1"/>
  <c r="B2021" i="6"/>
  <c r="D2461" i="6"/>
  <c r="B2461" i="6" s="1"/>
  <c r="B2017" i="6"/>
  <c r="D2457" i="6"/>
  <c r="B2457" i="6" s="1"/>
  <c r="B2013" i="6"/>
  <c r="D2453" i="6"/>
  <c r="B2453" i="6" s="1"/>
  <c r="B2009" i="6"/>
  <c r="D2449" i="6"/>
  <c r="B2449" i="6" s="1"/>
  <c r="B2005" i="6"/>
  <c r="D2445" i="6"/>
  <c r="B2445" i="6" s="1"/>
  <c r="B2001" i="6"/>
  <c r="D2441" i="6"/>
  <c r="B2441" i="6" s="1"/>
  <c r="B1997" i="6"/>
  <c r="D2437" i="6"/>
  <c r="B2437" i="6" s="1"/>
  <c r="B1993" i="6"/>
  <c r="D2433" i="6"/>
  <c r="B2433" i="6" s="1"/>
  <c r="B1989" i="6"/>
  <c r="D2429" i="6"/>
  <c r="B2429" i="6" s="1"/>
  <c r="B1985" i="6"/>
  <c r="D2425" i="6"/>
  <c r="B2425" i="6" s="1"/>
  <c r="B1981" i="6"/>
  <c r="D2421" i="6"/>
  <c r="B2421" i="6" s="1"/>
  <c r="B1977" i="6"/>
  <c r="D2417" i="6"/>
  <c r="B2417" i="6" s="1"/>
  <c r="B1973" i="6"/>
  <c r="D2413" i="6"/>
  <c r="B2413" i="6" s="1"/>
  <c r="B1969" i="6"/>
  <c r="D2409" i="6"/>
  <c r="B2409" i="6" s="1"/>
  <c r="B1965" i="6"/>
  <c r="D2405" i="6"/>
  <c r="B2405" i="6" s="1"/>
  <c r="B1961" i="6"/>
  <c r="D2401" i="6"/>
  <c r="B2401" i="6" s="1"/>
  <c r="B1957" i="6"/>
  <c r="D2397" i="6"/>
  <c r="B2397" i="6" s="1"/>
  <c r="B1953" i="6"/>
  <c r="D2393" i="6"/>
  <c r="B2393" i="6" s="1"/>
  <c r="B1949" i="6"/>
  <c r="D2389" i="6"/>
  <c r="B2389" i="6" s="1"/>
  <c r="B1945" i="6"/>
  <c r="D2385" i="6"/>
  <c r="B2385" i="6" s="1"/>
  <c r="B1941" i="6"/>
  <c r="D2381" i="6"/>
  <c r="B2381" i="6" s="1"/>
  <c r="B1937" i="6"/>
  <c r="D2377" i="6"/>
  <c r="B2377" i="6" s="1"/>
  <c r="B1933" i="6"/>
  <c r="D2373" i="6"/>
  <c r="B2373" i="6" s="1"/>
  <c r="B1929" i="6"/>
  <c r="D2369" i="6"/>
  <c r="B2369" i="6" s="1"/>
  <c r="B1925" i="6"/>
  <c r="D2365" i="6"/>
  <c r="B2365" i="6" s="1"/>
  <c r="B1921" i="6"/>
  <c r="D2361" i="6"/>
  <c r="B2361" i="6" s="1"/>
  <c r="B1917" i="6"/>
  <c r="D2357" i="6"/>
  <c r="B2357" i="6" s="1"/>
  <c r="B1913" i="6"/>
  <c r="D2353" i="6"/>
  <c r="B2353" i="6" s="1"/>
  <c r="B1909" i="6"/>
  <c r="D2349" i="6"/>
  <c r="B2349" i="6" s="1"/>
  <c r="B1905" i="6"/>
  <c r="D2345" i="6"/>
  <c r="B2345" i="6" s="1"/>
  <c r="B1901" i="6"/>
  <c r="D2341" i="6"/>
  <c r="B2341" i="6" s="1"/>
  <c r="B1897" i="6"/>
  <c r="D2337" i="6"/>
  <c r="B2337" i="6" s="1"/>
  <c r="B1893" i="6"/>
  <c r="D2333" i="6"/>
  <c r="B2333" i="6" s="1"/>
  <c r="B1889" i="6"/>
  <c r="D2329" i="6"/>
  <c r="B2329" i="6" s="1"/>
  <c r="B1885" i="6"/>
  <c r="D2325" i="6"/>
  <c r="B2325" i="6" s="1"/>
  <c r="B1881" i="6"/>
  <c r="D2321" i="6"/>
  <c r="B2321" i="6" s="1"/>
  <c r="B1877" i="6"/>
  <c r="D2317" i="6"/>
  <c r="B2317" i="6" s="1"/>
  <c r="B1873" i="6"/>
  <c r="D2313" i="6"/>
  <c r="B2313" i="6" s="1"/>
  <c r="B1869" i="6"/>
  <c r="D2309" i="6"/>
  <c r="B2309" i="6" s="1"/>
  <c r="B1865" i="6"/>
  <c r="D2305" i="6"/>
  <c r="B2305" i="6" s="1"/>
  <c r="B1861" i="6"/>
  <c r="D2301" i="6"/>
  <c r="B2301" i="6" s="1"/>
  <c r="B1857" i="6"/>
  <c r="D2297" i="6"/>
  <c r="B2297" i="6" s="1"/>
  <c r="B1853" i="6"/>
  <c r="D2293" i="6"/>
  <c r="B2293" i="6" s="1"/>
  <c r="B1849" i="6"/>
  <c r="D2289" i="6"/>
  <c r="B2289" i="6" s="1"/>
  <c r="B1845" i="6"/>
  <c r="D2285" i="6"/>
  <c r="B2285" i="6" s="1"/>
  <c r="B1841" i="6"/>
  <c r="D2281" i="6"/>
  <c r="B2281" i="6" s="1"/>
  <c r="B1837" i="6"/>
  <c r="D2277" i="6"/>
  <c r="B2277" i="6" s="1"/>
  <c r="B1833" i="6"/>
  <c r="D2273" i="6"/>
  <c r="B2273" i="6" s="1"/>
  <c r="B1829" i="6"/>
  <c r="D2269" i="6"/>
  <c r="B2269" i="6" s="1"/>
  <c r="B1825" i="6"/>
  <c r="D2265" i="6"/>
  <c r="B2265" i="6" s="1"/>
  <c r="B1821" i="6"/>
  <c r="D2261" i="6"/>
  <c r="B2261" i="6" s="1"/>
  <c r="B1817" i="6"/>
  <c r="D2257" i="6"/>
  <c r="B2257" i="6" s="1"/>
  <c r="B1813" i="6"/>
  <c r="D2253" i="6"/>
  <c r="B2253" i="6" s="1"/>
  <c r="B1809" i="6"/>
  <c r="D2249" i="6"/>
  <c r="B2249" i="6" s="1"/>
  <c r="B1805" i="6"/>
  <c r="D2245" i="6"/>
  <c r="B2245" i="6" s="1"/>
  <c r="B1801" i="6"/>
  <c r="D2241" i="6"/>
  <c r="B2241" i="6" s="1"/>
  <c r="B1797" i="6"/>
  <c r="D2237" i="6"/>
  <c r="B2237" i="6" s="1"/>
  <c r="B1793" i="6"/>
  <c r="D2233" i="6"/>
  <c r="B2233" i="6" s="1"/>
  <c r="B1789" i="6"/>
  <c r="D2229" i="6"/>
  <c r="B2229" i="6" s="1"/>
  <c r="B1785" i="6"/>
  <c r="D2225" i="6"/>
  <c r="B2225" i="6" s="1"/>
  <c r="B1781" i="6"/>
  <c r="D2221" i="6"/>
  <c r="B2221" i="6" s="1"/>
  <c r="B1777" i="6"/>
  <c r="D2217" i="6"/>
  <c r="B2217" i="6" s="1"/>
  <c r="B1773" i="6"/>
  <c r="D2213" i="6"/>
  <c r="B2213" i="6" s="1"/>
  <c r="B1769" i="6"/>
  <c r="D2209" i="6"/>
  <c r="B2209" i="6" s="1"/>
  <c r="B1765" i="6"/>
  <c r="D2205" i="6"/>
  <c r="B2205" i="6" s="1"/>
  <c r="B1761" i="6"/>
  <c r="D2201" i="6"/>
  <c r="B2201" i="6" s="1"/>
  <c r="B1757" i="6"/>
  <c r="D2197" i="6"/>
  <c r="B2197" i="6" s="1"/>
  <c r="B1753" i="6"/>
  <c r="D2193" i="6"/>
  <c r="B2193" i="6" s="1"/>
  <c r="B1749" i="6"/>
  <c r="D2189" i="6"/>
  <c r="B2189" i="6" s="1"/>
  <c r="B1745" i="6"/>
  <c r="D2185" i="6"/>
  <c r="B2185" i="6" s="1"/>
  <c r="B1741" i="6"/>
  <c r="D863" i="6"/>
  <c r="B863" i="6" s="1"/>
  <c r="D651" i="6"/>
  <c r="B651" i="6" s="1"/>
  <c r="D870" i="6"/>
  <c r="B870" i="6" s="1"/>
  <c r="B438" i="6"/>
  <c r="D866" i="6"/>
  <c r="B866" i="6" s="1"/>
  <c r="B434" i="6"/>
  <c r="D862" i="6"/>
  <c r="B862" i="6" s="1"/>
  <c r="B430" i="6"/>
  <c r="D858" i="6"/>
  <c r="B858" i="6" s="1"/>
  <c r="B426" i="6"/>
  <c r="D854" i="6"/>
  <c r="B854" i="6" s="1"/>
  <c r="B422" i="6"/>
  <c r="D850" i="6"/>
  <c r="B850" i="6" s="1"/>
  <c r="B418" i="6"/>
  <c r="D846" i="6"/>
  <c r="B846" i="6" s="1"/>
  <c r="B414" i="6"/>
  <c r="D842" i="6"/>
  <c r="B842" i="6" s="1"/>
  <c r="B410" i="6"/>
  <c r="D838" i="6"/>
  <c r="B838" i="6" s="1"/>
  <c r="B406" i="6"/>
  <c r="D834" i="6"/>
  <c r="B834" i="6" s="1"/>
  <c r="B402" i="6"/>
  <c r="D830" i="6"/>
  <c r="B830" i="6" s="1"/>
  <c r="B398" i="6"/>
  <c r="D826" i="6"/>
  <c r="B826" i="6" s="1"/>
  <c r="B394" i="6"/>
  <c r="D822" i="6"/>
  <c r="B822" i="6" s="1"/>
  <c r="B390" i="6"/>
  <c r="D818" i="6"/>
  <c r="B818" i="6" s="1"/>
  <c r="B386" i="6"/>
  <c r="D814" i="6"/>
  <c r="B814" i="6" s="1"/>
  <c r="B382" i="6"/>
  <c r="D810" i="6"/>
  <c r="B810" i="6" s="1"/>
  <c r="B378" i="6"/>
  <c r="D806" i="6"/>
  <c r="B806" i="6" s="1"/>
  <c r="B374" i="6"/>
  <c r="D802" i="6"/>
  <c r="B802" i="6" s="1"/>
  <c r="B370" i="6"/>
  <c r="D798" i="6"/>
  <c r="B798" i="6" s="1"/>
  <c r="B366" i="6"/>
  <c r="D794" i="6"/>
  <c r="B794" i="6" s="1"/>
  <c r="B362" i="6"/>
  <c r="D790" i="6"/>
  <c r="B790" i="6" s="1"/>
  <c r="B358" i="6"/>
  <c r="D786" i="6"/>
  <c r="B786" i="6" s="1"/>
  <c r="B354" i="6"/>
  <c r="D782" i="6"/>
  <c r="B782" i="6" s="1"/>
  <c r="B350" i="6"/>
  <c r="D778" i="6"/>
  <c r="B778" i="6" s="1"/>
  <c r="B346" i="6"/>
  <c r="D774" i="6"/>
  <c r="B774" i="6" s="1"/>
  <c r="B342" i="6"/>
  <c r="D770" i="6"/>
  <c r="B770" i="6" s="1"/>
  <c r="B338" i="6"/>
  <c r="D766" i="6"/>
  <c r="B766" i="6" s="1"/>
  <c r="B334" i="6"/>
  <c r="D762" i="6"/>
  <c r="B762" i="6" s="1"/>
  <c r="B330" i="6"/>
  <c r="D758" i="6"/>
  <c r="B758" i="6" s="1"/>
  <c r="B326" i="6"/>
  <c r="D754" i="6"/>
  <c r="B754" i="6" s="1"/>
  <c r="B322" i="6"/>
  <c r="D750" i="6"/>
  <c r="B750" i="6" s="1"/>
  <c r="B318" i="6"/>
  <c r="D746" i="6"/>
  <c r="B746" i="6" s="1"/>
  <c r="B314" i="6"/>
  <c r="D742" i="6"/>
  <c r="B742" i="6" s="1"/>
  <c r="B310" i="6"/>
  <c r="D738" i="6"/>
  <c r="B738" i="6" s="1"/>
  <c r="B306" i="6"/>
  <c r="D734" i="6"/>
  <c r="B734" i="6" s="1"/>
  <c r="B302" i="6"/>
  <c r="D730" i="6"/>
  <c r="B730" i="6" s="1"/>
  <c r="B298" i="6"/>
  <c r="D726" i="6"/>
  <c r="B726" i="6" s="1"/>
  <c r="B294" i="6"/>
  <c r="D722" i="6"/>
  <c r="B722" i="6" s="1"/>
  <c r="B290" i="6"/>
  <c r="D718" i="6"/>
  <c r="B718" i="6" s="1"/>
  <c r="B286" i="6"/>
  <c r="D714" i="6"/>
  <c r="B714" i="6" s="1"/>
  <c r="B282" i="6"/>
  <c r="D710" i="6"/>
  <c r="B710" i="6" s="1"/>
  <c r="B278" i="6"/>
  <c r="D706" i="6"/>
  <c r="B706" i="6" s="1"/>
  <c r="B274" i="6"/>
  <c r="D702" i="6"/>
  <c r="B702" i="6" s="1"/>
  <c r="B270" i="6"/>
  <c r="D698" i="6"/>
  <c r="B698" i="6" s="1"/>
  <c r="B266" i="6"/>
  <c r="D694" i="6"/>
  <c r="B694" i="6" s="1"/>
  <c r="B262" i="6"/>
  <c r="D690" i="6"/>
  <c r="B690" i="6" s="1"/>
  <c r="B258" i="6"/>
  <c r="D686" i="6"/>
  <c r="B686" i="6" s="1"/>
  <c r="B254" i="6"/>
  <c r="D682" i="6"/>
  <c r="B682" i="6" s="1"/>
  <c r="B250" i="6"/>
  <c r="D678" i="6"/>
  <c r="B678" i="6" s="1"/>
  <c r="B246" i="6"/>
  <c r="D674" i="6"/>
  <c r="B674" i="6" s="1"/>
  <c r="B242" i="6"/>
  <c r="D670" i="6"/>
  <c r="B670" i="6" s="1"/>
  <c r="B238" i="6"/>
  <c r="D666" i="6"/>
  <c r="B666" i="6" s="1"/>
  <c r="B234" i="6"/>
  <c r="D662" i="6"/>
  <c r="B662" i="6" s="1"/>
  <c r="B230" i="6"/>
  <c r="D658" i="6"/>
  <c r="B658" i="6" s="1"/>
  <c r="B226" i="6"/>
  <c r="D654" i="6"/>
  <c r="B654" i="6" s="1"/>
  <c r="B222" i="6"/>
  <c r="D650" i="6"/>
  <c r="B650" i="6" s="1"/>
  <c r="B218" i="6"/>
  <c r="D646" i="6"/>
  <c r="B646" i="6" s="1"/>
  <c r="B214" i="6"/>
  <c r="D642" i="6"/>
  <c r="B642" i="6" s="1"/>
  <c r="B210" i="6"/>
  <c r="D638" i="6"/>
  <c r="B638" i="6" s="1"/>
  <c r="B206" i="6"/>
  <c r="D634" i="6"/>
  <c r="B634" i="6" s="1"/>
  <c r="B202" i="6"/>
  <c r="D630" i="6"/>
  <c r="B630" i="6" s="1"/>
  <c r="B198" i="6"/>
  <c r="D626" i="6"/>
  <c r="B626" i="6" s="1"/>
  <c r="B194" i="6"/>
  <c r="D622" i="6"/>
  <c r="B622" i="6" s="1"/>
  <c r="B190" i="6"/>
  <c r="D618" i="6"/>
  <c r="B618" i="6" s="1"/>
  <c r="B186" i="6"/>
  <c r="D614" i="6"/>
  <c r="B614" i="6" s="1"/>
  <c r="B182" i="6"/>
  <c r="D610" i="6"/>
  <c r="B610" i="6" s="1"/>
  <c r="B178" i="6"/>
  <c r="D606" i="6"/>
  <c r="B606" i="6" s="1"/>
  <c r="B174" i="6"/>
  <c r="D602" i="6"/>
  <c r="B602" i="6" s="1"/>
  <c r="B170" i="6"/>
  <c r="D598" i="6"/>
  <c r="B598" i="6" s="1"/>
  <c r="B166" i="6"/>
  <c r="D594" i="6"/>
  <c r="B594" i="6" s="1"/>
  <c r="B162" i="6"/>
  <c r="D590" i="6"/>
  <c r="B590" i="6" s="1"/>
  <c r="B158" i="6"/>
  <c r="D586" i="6"/>
  <c r="B586" i="6" s="1"/>
  <c r="B154" i="6"/>
  <c r="D582" i="6"/>
  <c r="B582" i="6" s="1"/>
  <c r="B150" i="6"/>
  <c r="D578" i="6"/>
  <c r="B578" i="6" s="1"/>
  <c r="B146" i="6"/>
  <c r="D574" i="6"/>
  <c r="B574" i="6" s="1"/>
  <c r="B142" i="6"/>
  <c r="D570" i="6"/>
  <c r="B570" i="6" s="1"/>
  <c r="B138" i="6"/>
  <c r="D566" i="6"/>
  <c r="B566" i="6" s="1"/>
  <c r="B134" i="6"/>
  <c r="D562" i="6"/>
  <c r="B562" i="6" s="1"/>
  <c r="B130" i="6"/>
  <c r="D558" i="6"/>
  <c r="B558" i="6" s="1"/>
  <c r="B126" i="6"/>
  <c r="D554" i="6"/>
  <c r="B554" i="6" s="1"/>
  <c r="B122" i="6"/>
  <c r="D550" i="6"/>
  <c r="B550" i="6" s="1"/>
  <c r="B118" i="6"/>
  <c r="D546" i="6"/>
  <c r="B546" i="6" s="1"/>
  <c r="B114" i="6"/>
  <c r="D542" i="6"/>
  <c r="B542" i="6" s="1"/>
  <c r="B110" i="6"/>
  <c r="D538" i="6"/>
  <c r="B538" i="6" s="1"/>
  <c r="B106" i="6"/>
  <c r="D534" i="6"/>
  <c r="B534" i="6" s="1"/>
  <c r="B102" i="6"/>
  <c r="D530" i="6"/>
  <c r="B530" i="6" s="1"/>
  <c r="B98" i="6"/>
  <c r="D526" i="6"/>
  <c r="B526" i="6" s="1"/>
  <c r="B94" i="6"/>
  <c r="D522" i="6"/>
  <c r="B522" i="6" s="1"/>
  <c r="B90" i="6"/>
  <c r="D518" i="6"/>
  <c r="B518" i="6" s="1"/>
  <c r="B86" i="6"/>
  <c r="D514" i="6"/>
  <c r="B514" i="6" s="1"/>
  <c r="B82" i="6"/>
  <c r="D510" i="6"/>
  <c r="B510" i="6" s="1"/>
  <c r="B78" i="6"/>
  <c r="D506" i="6"/>
  <c r="B506" i="6" s="1"/>
  <c r="B74" i="6"/>
  <c r="D502" i="6"/>
  <c r="B502" i="6" s="1"/>
  <c r="B70" i="6"/>
  <c r="D498" i="6"/>
  <c r="B498" i="6" s="1"/>
  <c r="B66" i="6"/>
  <c r="D494" i="6"/>
  <c r="B494" i="6" s="1"/>
  <c r="B62" i="6"/>
  <c r="D490" i="6"/>
  <c r="B490" i="6" s="1"/>
  <c r="B58" i="6"/>
  <c r="D486" i="6"/>
  <c r="B486" i="6" s="1"/>
  <c r="B54" i="6"/>
  <c r="D482" i="6"/>
  <c r="B482" i="6" s="1"/>
  <c r="B50" i="6"/>
  <c r="D478" i="6"/>
  <c r="B478" i="6" s="1"/>
  <c r="B46" i="6"/>
  <c r="D474" i="6"/>
  <c r="B474" i="6" s="1"/>
  <c r="B42" i="6"/>
  <c r="D470" i="6"/>
  <c r="B470" i="6" s="1"/>
  <c r="B38" i="6"/>
  <c r="D466" i="6"/>
  <c r="B466" i="6" s="1"/>
  <c r="B34" i="6"/>
  <c r="D462" i="6"/>
  <c r="B462" i="6" s="1"/>
  <c r="B30" i="6"/>
  <c r="D458" i="6"/>
  <c r="B458" i="6" s="1"/>
  <c r="B26" i="6"/>
  <c r="D454" i="6"/>
  <c r="B454" i="6" s="1"/>
  <c r="B22" i="6"/>
  <c r="D450" i="6"/>
  <c r="B450" i="6" s="1"/>
  <c r="B18" i="6"/>
  <c r="D446" i="6"/>
  <c r="B446" i="6" s="1"/>
  <c r="B14" i="6"/>
  <c r="D442" i="6"/>
  <c r="B442" i="6" s="1"/>
  <c r="B10" i="6"/>
  <c r="D1736" i="6"/>
  <c r="B1736" i="6" s="1"/>
  <c r="B1304" i="6"/>
  <c r="D1732" i="6"/>
  <c r="B1732" i="6" s="1"/>
  <c r="B1300" i="6"/>
  <c r="D1728" i="6"/>
  <c r="B1728" i="6" s="1"/>
  <c r="B1296" i="6"/>
  <c r="D1724" i="6"/>
  <c r="B1724" i="6" s="1"/>
  <c r="B1292" i="6"/>
  <c r="D1720" i="6"/>
  <c r="B1720" i="6" s="1"/>
  <c r="B1288" i="6"/>
  <c r="D1716" i="6"/>
  <c r="B1716" i="6" s="1"/>
  <c r="B1284" i="6"/>
  <c r="D1712" i="6"/>
  <c r="B1712" i="6" s="1"/>
  <c r="B1280" i="6"/>
  <c r="D1708" i="6"/>
  <c r="B1708" i="6" s="1"/>
  <c r="B1276" i="6"/>
  <c r="D1704" i="6"/>
  <c r="B1704" i="6" s="1"/>
  <c r="B1272" i="6"/>
  <c r="D1700" i="6"/>
  <c r="B1700" i="6" s="1"/>
  <c r="B1268" i="6"/>
  <c r="D1696" i="6"/>
  <c r="B1696" i="6" s="1"/>
  <c r="B1264" i="6"/>
  <c r="D1692" i="6"/>
  <c r="B1692" i="6" s="1"/>
  <c r="B1260" i="6"/>
  <c r="D1688" i="6"/>
  <c r="B1688" i="6" s="1"/>
  <c r="B1256" i="6"/>
  <c r="D1684" i="6"/>
  <c r="B1684" i="6" s="1"/>
  <c r="B1252" i="6"/>
  <c r="D1680" i="6"/>
  <c r="B1680" i="6" s="1"/>
  <c r="B1248" i="6"/>
  <c r="D1676" i="6"/>
  <c r="B1676" i="6" s="1"/>
  <c r="B1244" i="6"/>
  <c r="D1672" i="6"/>
  <c r="B1672" i="6" s="1"/>
  <c r="B1240" i="6"/>
  <c r="D1668" i="6"/>
  <c r="B1668" i="6" s="1"/>
  <c r="B1236" i="6"/>
  <c r="D1664" i="6"/>
  <c r="B1664" i="6" s="1"/>
  <c r="B1232" i="6"/>
  <c r="D1660" i="6"/>
  <c r="B1660" i="6" s="1"/>
  <c r="B1228" i="6"/>
  <c r="D1656" i="6"/>
  <c r="B1656" i="6" s="1"/>
  <c r="B1224" i="6"/>
  <c r="D1652" i="6"/>
  <c r="B1652" i="6" s="1"/>
  <c r="B1220" i="6"/>
  <c r="D1648" i="6"/>
  <c r="B1648" i="6" s="1"/>
  <c r="B1216" i="6"/>
  <c r="D1644" i="6"/>
  <c r="B1644" i="6" s="1"/>
  <c r="B1212" i="6"/>
  <c r="D1640" i="6"/>
  <c r="B1640" i="6" s="1"/>
  <c r="B1208" i="6"/>
  <c r="D1636" i="6"/>
  <c r="B1636" i="6" s="1"/>
  <c r="B1204" i="6"/>
  <c r="D1632" i="6"/>
  <c r="B1632" i="6" s="1"/>
  <c r="B1200" i="6"/>
  <c r="D1628" i="6"/>
  <c r="B1628" i="6" s="1"/>
  <c r="B1196" i="6"/>
  <c r="D1624" i="6"/>
  <c r="B1624" i="6" s="1"/>
  <c r="B1192" i="6"/>
  <c r="D1620" i="6"/>
  <c r="B1620" i="6" s="1"/>
  <c r="B1188" i="6"/>
  <c r="D1616" i="6"/>
  <c r="B1616" i="6" s="1"/>
  <c r="B1184" i="6"/>
  <c r="D1612" i="6"/>
  <c r="B1612" i="6" s="1"/>
  <c r="B1180" i="6"/>
  <c r="D1608" i="6"/>
  <c r="B1608" i="6" s="1"/>
  <c r="B1176" i="6"/>
  <c r="D1604" i="6"/>
  <c r="B1604" i="6" s="1"/>
  <c r="B1172" i="6"/>
  <c r="D1600" i="6"/>
  <c r="B1600" i="6" s="1"/>
  <c r="B1168" i="6"/>
  <c r="D1596" i="6"/>
  <c r="B1596" i="6" s="1"/>
  <c r="B1164" i="6"/>
  <c r="D1592" i="6"/>
  <c r="B1592" i="6" s="1"/>
  <c r="B1160" i="6"/>
  <c r="D1588" i="6"/>
  <c r="B1588" i="6" s="1"/>
  <c r="B1156" i="6"/>
  <c r="D1584" i="6"/>
  <c r="B1584" i="6" s="1"/>
  <c r="B1152" i="6"/>
  <c r="D1580" i="6"/>
  <c r="B1580" i="6" s="1"/>
  <c r="B1148" i="6"/>
  <c r="D1576" i="6"/>
  <c r="B1576" i="6" s="1"/>
  <c r="B1144" i="6"/>
  <c r="D1572" i="6"/>
  <c r="B1572" i="6" s="1"/>
  <c r="B1140" i="6"/>
  <c r="D1568" i="6"/>
  <c r="B1568" i="6" s="1"/>
  <c r="B1136" i="6"/>
  <c r="D1564" i="6"/>
  <c r="B1564" i="6" s="1"/>
  <c r="B1132" i="6"/>
  <c r="D1560" i="6"/>
  <c r="B1560" i="6" s="1"/>
  <c r="B1128" i="6"/>
  <c r="D1556" i="6"/>
  <c r="B1556" i="6" s="1"/>
  <c r="B1124" i="6"/>
  <c r="D1552" i="6"/>
  <c r="B1552" i="6" s="1"/>
  <c r="B1120" i="6"/>
  <c r="D1548" i="6"/>
  <c r="B1548" i="6" s="1"/>
  <c r="B1116" i="6"/>
  <c r="D1544" i="6"/>
  <c r="B1544" i="6" s="1"/>
  <c r="B1112" i="6"/>
  <c r="D1540" i="6"/>
  <c r="B1540" i="6" s="1"/>
  <c r="B1108" i="6"/>
  <c r="D1536" i="6"/>
  <c r="B1536" i="6" s="1"/>
  <c r="B1104" i="6"/>
  <c r="D1532" i="6"/>
  <c r="B1532" i="6" s="1"/>
  <c r="B1100" i="6"/>
  <c r="D1528" i="6"/>
  <c r="B1528" i="6" s="1"/>
  <c r="B1096" i="6"/>
  <c r="D1524" i="6"/>
  <c r="B1524" i="6" s="1"/>
  <c r="B1092" i="6"/>
  <c r="D1520" i="6"/>
  <c r="B1520" i="6" s="1"/>
  <c r="B1088" i="6"/>
  <c r="D1516" i="6"/>
  <c r="B1516" i="6" s="1"/>
  <c r="B1084" i="6"/>
  <c r="D1512" i="6"/>
  <c r="B1512" i="6" s="1"/>
  <c r="B1080" i="6"/>
  <c r="D1508" i="6"/>
  <c r="B1508" i="6" s="1"/>
  <c r="B1076" i="6"/>
  <c r="D1504" i="6"/>
  <c r="B1504" i="6" s="1"/>
  <c r="B1072" i="6"/>
  <c r="D1500" i="6"/>
  <c r="B1500" i="6" s="1"/>
  <c r="B1068" i="6"/>
  <c r="D1496" i="6"/>
  <c r="B1496" i="6" s="1"/>
  <c r="B1064" i="6"/>
  <c r="D1492" i="6"/>
  <c r="B1492" i="6" s="1"/>
  <c r="B1060" i="6"/>
  <c r="D1488" i="6"/>
  <c r="B1488" i="6" s="1"/>
  <c r="B1056" i="6"/>
  <c r="D1484" i="6"/>
  <c r="B1484" i="6" s="1"/>
  <c r="B1052" i="6"/>
  <c r="D1480" i="6"/>
  <c r="B1480" i="6" s="1"/>
  <c r="B1048" i="6"/>
  <c r="D1476" i="6"/>
  <c r="B1476" i="6" s="1"/>
  <c r="B1044" i="6"/>
  <c r="D1472" i="6"/>
  <c r="B1472" i="6" s="1"/>
  <c r="B1040" i="6"/>
  <c r="D1468" i="6"/>
  <c r="B1468" i="6" s="1"/>
  <c r="B1036" i="6"/>
  <c r="D1464" i="6"/>
  <c r="B1464" i="6" s="1"/>
  <c r="B1032" i="6"/>
  <c r="D1460" i="6"/>
  <c r="B1460" i="6" s="1"/>
  <c r="B1028" i="6"/>
  <c r="D1456" i="6"/>
  <c r="B1456" i="6" s="1"/>
  <c r="B1024" i="6"/>
  <c r="D1452" i="6"/>
  <c r="B1452" i="6" s="1"/>
  <c r="B1020" i="6"/>
  <c r="D1448" i="6"/>
  <c r="B1448" i="6" s="1"/>
  <c r="B1016" i="6"/>
  <c r="D1444" i="6"/>
  <c r="B1444" i="6" s="1"/>
  <c r="B1012" i="6"/>
  <c r="D1440" i="6"/>
  <c r="B1440" i="6" s="1"/>
  <c r="B1008" i="6"/>
  <c r="D1436" i="6"/>
  <c r="B1436" i="6" s="1"/>
  <c r="B1004" i="6"/>
  <c r="D1432" i="6"/>
  <c r="B1432" i="6" s="1"/>
  <c r="B1000" i="6"/>
  <c r="D1428" i="6"/>
  <c r="B1428" i="6" s="1"/>
  <c r="B996" i="6"/>
  <c r="D1424" i="6"/>
  <c r="B1424" i="6" s="1"/>
  <c r="B992" i="6"/>
  <c r="D1420" i="6"/>
  <c r="B1420" i="6" s="1"/>
  <c r="B988" i="6"/>
  <c r="D1416" i="6"/>
  <c r="B1416" i="6" s="1"/>
  <c r="B984" i="6"/>
  <c r="D1412" i="6"/>
  <c r="B1412" i="6" s="1"/>
  <c r="B980" i="6"/>
  <c r="D1408" i="6"/>
  <c r="B1408" i="6" s="1"/>
  <c r="B976" i="6"/>
  <c r="D1404" i="6"/>
  <c r="B1404" i="6" s="1"/>
  <c r="B972" i="6"/>
  <c r="D1400" i="6"/>
  <c r="B1400" i="6" s="1"/>
  <c r="B968" i="6"/>
  <c r="D1396" i="6"/>
  <c r="B1396" i="6" s="1"/>
  <c r="B964" i="6"/>
  <c r="D1392" i="6"/>
  <c r="B1392" i="6" s="1"/>
  <c r="B960" i="6"/>
  <c r="D1388" i="6"/>
  <c r="B1388" i="6" s="1"/>
  <c r="B956" i="6"/>
  <c r="D1384" i="6"/>
  <c r="B1384" i="6" s="1"/>
  <c r="B952" i="6"/>
  <c r="D1380" i="6"/>
  <c r="B1380" i="6" s="1"/>
  <c r="B948" i="6"/>
  <c r="D1376" i="6"/>
  <c r="B1376" i="6" s="1"/>
  <c r="B944" i="6"/>
  <c r="D1372" i="6"/>
  <c r="B1372" i="6" s="1"/>
  <c r="B940" i="6"/>
  <c r="D1368" i="6"/>
  <c r="B1368" i="6" s="1"/>
  <c r="B936" i="6"/>
  <c r="D1364" i="6"/>
  <c r="B1364" i="6" s="1"/>
  <c r="B932" i="6"/>
  <c r="D1360" i="6"/>
  <c r="B1360" i="6" s="1"/>
  <c r="B928" i="6"/>
  <c r="D1356" i="6"/>
  <c r="B1356" i="6" s="1"/>
  <c r="B924" i="6"/>
  <c r="D1352" i="6"/>
  <c r="B1352" i="6" s="1"/>
  <c r="B920" i="6"/>
  <c r="D1348" i="6"/>
  <c r="B1348" i="6" s="1"/>
  <c r="B916" i="6"/>
  <c r="D1344" i="6"/>
  <c r="B1344" i="6" s="1"/>
  <c r="B912" i="6"/>
  <c r="D1340" i="6"/>
  <c r="B1340" i="6" s="1"/>
  <c r="B908" i="6"/>
  <c r="D1336" i="6"/>
  <c r="B1336" i="6" s="1"/>
  <c r="B904" i="6"/>
  <c r="D1332" i="6"/>
  <c r="B1332" i="6" s="1"/>
  <c r="B900" i="6"/>
  <c r="D1328" i="6"/>
  <c r="B1328" i="6" s="1"/>
  <c r="B896" i="6"/>
  <c r="D1324" i="6"/>
  <c r="B1324" i="6" s="1"/>
  <c r="B892" i="6"/>
  <c r="D1320" i="6"/>
  <c r="B1320" i="6" s="1"/>
  <c r="B888" i="6"/>
  <c r="D1316" i="6"/>
  <c r="B1316" i="6" s="1"/>
  <c r="B884" i="6"/>
  <c r="D1312" i="6"/>
  <c r="B1312" i="6" s="1"/>
  <c r="B880" i="6"/>
  <c r="D1308" i="6"/>
  <c r="B1308" i="6" s="1"/>
  <c r="B876" i="6"/>
  <c r="D2622" i="6"/>
  <c r="B2622" i="6" s="1"/>
  <c r="B2178" i="6"/>
  <c r="D2618" i="6"/>
  <c r="B2618" i="6" s="1"/>
  <c r="B2174" i="6"/>
  <c r="D2614" i="6"/>
  <c r="B2614" i="6" s="1"/>
  <c r="B2170" i="6"/>
  <c r="D2610" i="6"/>
  <c r="B2610" i="6" s="1"/>
  <c r="B2166" i="6"/>
  <c r="D2606" i="6"/>
  <c r="B2606" i="6" s="1"/>
  <c r="B2162" i="6"/>
  <c r="D2602" i="6"/>
  <c r="B2602" i="6" s="1"/>
  <c r="B2158" i="6"/>
  <c r="D2598" i="6"/>
  <c r="B2598" i="6" s="1"/>
  <c r="B2154" i="6"/>
  <c r="D2594" i="6"/>
  <c r="B2594" i="6" s="1"/>
  <c r="B2150" i="6"/>
  <c r="D2590" i="6"/>
  <c r="B2590" i="6" s="1"/>
  <c r="B2146" i="6"/>
  <c r="D2586" i="6"/>
  <c r="B2586" i="6" s="1"/>
  <c r="B2142" i="6"/>
  <c r="D2582" i="6"/>
  <c r="B2582" i="6" s="1"/>
  <c r="B2138" i="6"/>
  <c r="D2578" i="6"/>
  <c r="B2578" i="6" s="1"/>
  <c r="B2134" i="6"/>
  <c r="D2574" i="6"/>
  <c r="B2574" i="6" s="1"/>
  <c r="B2130" i="6"/>
  <c r="D2570" i="6"/>
  <c r="B2570" i="6" s="1"/>
  <c r="B2126" i="6"/>
  <c r="D2566" i="6"/>
  <c r="B2566" i="6" s="1"/>
  <c r="B2122" i="6"/>
  <c r="D2562" i="6"/>
  <c r="B2562" i="6" s="1"/>
  <c r="B2118" i="6"/>
  <c r="D2558" i="6"/>
  <c r="B2558" i="6" s="1"/>
  <c r="B2114" i="6"/>
  <c r="D2554" i="6"/>
  <c r="B2554" i="6" s="1"/>
  <c r="B2110" i="6"/>
  <c r="D2550" i="6"/>
  <c r="B2550" i="6" s="1"/>
  <c r="B2106" i="6"/>
  <c r="D2546" i="6"/>
  <c r="B2546" i="6" s="1"/>
  <c r="B2102" i="6"/>
  <c r="D2542" i="6"/>
  <c r="B2542" i="6" s="1"/>
  <c r="B2098" i="6"/>
  <c r="D2538" i="6"/>
  <c r="B2538" i="6" s="1"/>
  <c r="B2094" i="6"/>
  <c r="D2534" i="6"/>
  <c r="B2534" i="6" s="1"/>
  <c r="B2090" i="6"/>
  <c r="D2530" i="6"/>
  <c r="B2530" i="6" s="1"/>
  <c r="B2086" i="6"/>
  <c r="D2526" i="6"/>
  <c r="B2526" i="6" s="1"/>
  <c r="B2082" i="6"/>
  <c r="D2522" i="6"/>
  <c r="B2522" i="6" s="1"/>
  <c r="B2078" i="6"/>
  <c r="D2518" i="6"/>
  <c r="B2518" i="6" s="1"/>
  <c r="B2074" i="6"/>
  <c r="D2514" i="6"/>
  <c r="B2514" i="6" s="1"/>
  <c r="B2070" i="6"/>
  <c r="D2510" i="6"/>
  <c r="B2510" i="6" s="1"/>
  <c r="B2066" i="6"/>
  <c r="D2506" i="6"/>
  <c r="B2506" i="6" s="1"/>
  <c r="B2062" i="6"/>
  <c r="D2502" i="6"/>
  <c r="B2502" i="6" s="1"/>
  <c r="B2058" i="6"/>
  <c r="D2498" i="6"/>
  <c r="B2498" i="6" s="1"/>
  <c r="B2054" i="6"/>
  <c r="D2494" i="6"/>
  <c r="B2494" i="6" s="1"/>
  <c r="B2050" i="6"/>
  <c r="D2490" i="6"/>
  <c r="B2490" i="6" s="1"/>
  <c r="B2046" i="6"/>
  <c r="D2486" i="6"/>
  <c r="B2486" i="6" s="1"/>
  <c r="B2042" i="6"/>
  <c r="D2482" i="6"/>
  <c r="B2482" i="6" s="1"/>
  <c r="B2038" i="6"/>
  <c r="D2478" i="6"/>
  <c r="B2478" i="6" s="1"/>
  <c r="B2034" i="6"/>
  <c r="D2474" i="6"/>
  <c r="B2474" i="6" s="1"/>
  <c r="B2030" i="6"/>
  <c r="D2470" i="6"/>
  <c r="B2470" i="6" s="1"/>
  <c r="B2026" i="6"/>
  <c r="D2466" i="6"/>
  <c r="B2466" i="6" s="1"/>
  <c r="B2022" i="6"/>
  <c r="D2462" i="6"/>
  <c r="B2462" i="6" s="1"/>
  <c r="B2018" i="6"/>
  <c r="D2458" i="6"/>
  <c r="B2458" i="6" s="1"/>
  <c r="B2014" i="6"/>
  <c r="D2454" i="6"/>
  <c r="B2454" i="6" s="1"/>
  <c r="B2010" i="6"/>
  <c r="D2450" i="6"/>
  <c r="B2450" i="6" s="1"/>
  <c r="B2006" i="6"/>
  <c r="D2446" i="6"/>
  <c r="B2446" i="6" s="1"/>
  <c r="B2002" i="6"/>
  <c r="D2442" i="6"/>
  <c r="B2442" i="6" s="1"/>
  <c r="B1998" i="6"/>
  <c r="D2438" i="6"/>
  <c r="B2438" i="6" s="1"/>
  <c r="B1994" i="6"/>
  <c r="D2434" i="6"/>
  <c r="B2434" i="6" s="1"/>
  <c r="B1990" i="6"/>
  <c r="D2430" i="6"/>
  <c r="B2430" i="6" s="1"/>
  <c r="B1986" i="6"/>
  <c r="D2426" i="6"/>
  <c r="B2426" i="6" s="1"/>
  <c r="B1982" i="6"/>
  <c r="D2422" i="6"/>
  <c r="B2422" i="6" s="1"/>
  <c r="B1978" i="6"/>
  <c r="D2418" i="6"/>
  <c r="B2418" i="6" s="1"/>
  <c r="B1974" i="6"/>
  <c r="D2414" i="6"/>
  <c r="B2414" i="6" s="1"/>
  <c r="B1970" i="6"/>
  <c r="D2410" i="6"/>
  <c r="B2410" i="6" s="1"/>
  <c r="B1966" i="6"/>
  <c r="D2406" i="6"/>
  <c r="B2406" i="6" s="1"/>
  <c r="B1962" i="6"/>
  <c r="D2402" i="6"/>
  <c r="B2402" i="6" s="1"/>
  <c r="B1958" i="6"/>
  <c r="D2398" i="6"/>
  <c r="B2398" i="6" s="1"/>
  <c r="B1954" i="6"/>
  <c r="D2394" i="6"/>
  <c r="B2394" i="6" s="1"/>
  <c r="B1950" i="6"/>
  <c r="D2390" i="6"/>
  <c r="B2390" i="6" s="1"/>
  <c r="B1946" i="6"/>
  <c r="D2386" i="6"/>
  <c r="B2386" i="6" s="1"/>
  <c r="B1942" i="6"/>
  <c r="D2382" i="6"/>
  <c r="B2382" i="6" s="1"/>
  <c r="B1938" i="6"/>
  <c r="D2378" i="6"/>
  <c r="B2378" i="6" s="1"/>
  <c r="B1934" i="6"/>
  <c r="D2374" i="6"/>
  <c r="B2374" i="6" s="1"/>
  <c r="B1930" i="6"/>
  <c r="D2370" i="6"/>
  <c r="B2370" i="6" s="1"/>
  <c r="B1926" i="6"/>
  <c r="D2366" i="6"/>
  <c r="B2366" i="6" s="1"/>
  <c r="B1922" i="6"/>
  <c r="D2362" i="6"/>
  <c r="B2362" i="6" s="1"/>
  <c r="B1918" i="6"/>
  <c r="D2358" i="6"/>
  <c r="B2358" i="6" s="1"/>
  <c r="B1914" i="6"/>
  <c r="D2354" i="6"/>
  <c r="B2354" i="6" s="1"/>
  <c r="B1910" i="6"/>
  <c r="D2350" i="6"/>
  <c r="B2350" i="6" s="1"/>
  <c r="B1906" i="6"/>
  <c r="D2346" i="6"/>
  <c r="B2346" i="6" s="1"/>
  <c r="B1902" i="6"/>
  <c r="D2342" i="6"/>
  <c r="B2342" i="6" s="1"/>
  <c r="B1898" i="6"/>
  <c r="D2338" i="6"/>
  <c r="B2338" i="6" s="1"/>
  <c r="B1894" i="6"/>
  <c r="D2334" i="6"/>
  <c r="B2334" i="6" s="1"/>
  <c r="B1890" i="6"/>
  <c r="D2330" i="6"/>
  <c r="B2330" i="6" s="1"/>
  <c r="B1886" i="6"/>
  <c r="D2326" i="6"/>
  <c r="B2326" i="6" s="1"/>
  <c r="B1882" i="6"/>
  <c r="D2322" i="6"/>
  <c r="B2322" i="6" s="1"/>
  <c r="B1878" i="6"/>
  <c r="D2318" i="6"/>
  <c r="B2318" i="6" s="1"/>
  <c r="B1874" i="6"/>
  <c r="D2314" i="6"/>
  <c r="B2314" i="6" s="1"/>
  <c r="B1870" i="6"/>
  <c r="D2310" i="6"/>
  <c r="B2310" i="6" s="1"/>
  <c r="B1866" i="6"/>
  <c r="D2306" i="6"/>
  <c r="B2306" i="6" s="1"/>
  <c r="B1862" i="6"/>
  <c r="D2302" i="6"/>
  <c r="B2302" i="6" s="1"/>
  <c r="B1858" i="6"/>
  <c r="D2298" i="6"/>
  <c r="B2298" i="6" s="1"/>
  <c r="B1854" i="6"/>
  <c r="D2294" i="6"/>
  <c r="B2294" i="6" s="1"/>
  <c r="B1850" i="6"/>
  <c r="D2290" i="6"/>
  <c r="B2290" i="6" s="1"/>
  <c r="B1846" i="6"/>
  <c r="D2286" i="6"/>
  <c r="B2286" i="6" s="1"/>
  <c r="B1842" i="6"/>
  <c r="D2282" i="6"/>
  <c r="B2282" i="6" s="1"/>
  <c r="B1838" i="6"/>
  <c r="D2278" i="6"/>
  <c r="B2278" i="6" s="1"/>
  <c r="B1834" i="6"/>
  <c r="D2274" i="6"/>
  <c r="B2274" i="6" s="1"/>
  <c r="B1830" i="6"/>
  <c r="D2270" i="6"/>
  <c r="B2270" i="6" s="1"/>
  <c r="B1826" i="6"/>
  <c r="D2266" i="6"/>
  <c r="B2266" i="6" s="1"/>
  <c r="B1822" i="6"/>
  <c r="D2262" i="6"/>
  <c r="B2262" i="6" s="1"/>
  <c r="B1818" i="6"/>
  <c r="D2258" i="6"/>
  <c r="B2258" i="6" s="1"/>
  <c r="B1814" i="6"/>
  <c r="D2254" i="6"/>
  <c r="B2254" i="6" s="1"/>
  <c r="B1810" i="6"/>
  <c r="D2250" i="6"/>
  <c r="B2250" i="6" s="1"/>
  <c r="B1806" i="6"/>
  <c r="D2246" i="6"/>
  <c r="B2246" i="6" s="1"/>
  <c r="B1802" i="6"/>
  <c r="D2242" i="6"/>
  <c r="B2242" i="6" s="1"/>
  <c r="B1798" i="6"/>
  <c r="D2238" i="6"/>
  <c r="B2238" i="6" s="1"/>
  <c r="B1794" i="6"/>
  <c r="D2234" i="6"/>
  <c r="B2234" i="6" s="1"/>
  <c r="B1790" i="6"/>
  <c r="D2230" i="6"/>
  <c r="B2230" i="6" s="1"/>
  <c r="B1786" i="6"/>
  <c r="D2226" i="6"/>
  <c r="B2226" i="6" s="1"/>
  <c r="B1782" i="6"/>
  <c r="D2222" i="6"/>
  <c r="B2222" i="6" s="1"/>
  <c r="B1778" i="6"/>
  <c r="D2218" i="6"/>
  <c r="B2218" i="6" s="1"/>
  <c r="B1774" i="6"/>
  <c r="D2214" i="6"/>
  <c r="B2214" i="6" s="1"/>
  <c r="B1770" i="6"/>
  <c r="D2210" i="6"/>
  <c r="B2210" i="6" s="1"/>
  <c r="B1766" i="6"/>
  <c r="D2206" i="6"/>
  <c r="B2206" i="6" s="1"/>
  <c r="B1762" i="6"/>
  <c r="D2202" i="6"/>
  <c r="B2202" i="6" s="1"/>
  <c r="B1758" i="6"/>
  <c r="D2198" i="6"/>
  <c r="B2198" i="6" s="1"/>
  <c r="B1754" i="6"/>
  <c r="D2194" i="6"/>
  <c r="B2194" i="6" s="1"/>
  <c r="B1750" i="6"/>
  <c r="D2190" i="6"/>
  <c r="B2190" i="6" s="1"/>
  <c r="B1746" i="6"/>
  <c r="D2186" i="6"/>
  <c r="B2186" i="6" s="1"/>
  <c r="B1742" i="6"/>
  <c r="T44" i="6"/>
  <c r="U44" i="6" s="1"/>
  <c r="U35" i="6"/>
  <c r="T38" i="6"/>
  <c r="U38" i="6" s="1"/>
  <c r="U29" i="6"/>
  <c r="U28" i="6"/>
  <c r="Q26" i="6"/>
  <c r="P26" i="6" s="1"/>
  <c r="P17" i="6"/>
  <c r="Q25" i="6"/>
  <c r="P25" i="6" s="1"/>
  <c r="P16" i="6"/>
  <c r="Q24" i="6"/>
  <c r="P24" i="6" s="1"/>
  <c r="P15" i="6"/>
  <c r="Q23" i="6"/>
  <c r="P23" i="6" s="1"/>
  <c r="P14" i="6"/>
  <c r="Q22" i="6"/>
  <c r="P22" i="6" s="1"/>
  <c r="P13" i="6"/>
  <c r="Q21" i="6"/>
  <c r="P21" i="6" s="1"/>
  <c r="P12" i="6"/>
  <c r="Q20" i="6"/>
  <c r="P20" i="6" s="1"/>
  <c r="P11" i="6"/>
  <c r="Q19" i="6"/>
  <c r="P19" i="6" s="1"/>
  <c r="P10" i="6"/>
  <c r="Q18" i="6"/>
  <c r="P18" i="6" s="1"/>
  <c r="P9" i="6"/>
  <c r="Q64" i="6"/>
  <c r="P64" i="6" s="1"/>
  <c r="P54" i="6"/>
  <c r="Q63" i="6"/>
  <c r="P63" i="6" s="1"/>
  <c r="P53" i="6"/>
  <c r="Q62" i="6"/>
  <c r="P62" i="6" s="1"/>
  <c r="P52" i="6"/>
  <c r="Q61" i="6"/>
  <c r="P61" i="6" s="1"/>
  <c r="P51" i="6"/>
  <c r="Q60" i="6"/>
  <c r="P60" i="6" s="1"/>
  <c r="P50" i="6"/>
  <c r="Q59" i="6"/>
  <c r="P59" i="6" s="1"/>
  <c r="P49" i="6"/>
  <c r="Q58" i="6"/>
  <c r="P58" i="6" s="1"/>
  <c r="P48" i="6"/>
  <c r="Q57" i="6"/>
  <c r="P57" i="6" s="1"/>
  <c r="P47" i="6"/>
  <c r="Q56" i="6"/>
  <c r="P56" i="6" s="1"/>
  <c r="P46" i="6"/>
  <c r="Q55" i="6"/>
  <c r="P55" i="6" s="1"/>
  <c r="P45" i="6"/>
  <c r="Q44" i="6"/>
  <c r="P44" i="6" s="1"/>
  <c r="P35" i="6"/>
  <c r="Q43" i="6"/>
  <c r="P43" i="6" s="1"/>
  <c r="P34" i="6"/>
  <c r="Q42" i="6"/>
  <c r="P42" i="6" s="1"/>
  <c r="P33" i="6"/>
  <c r="Q41" i="6"/>
  <c r="P41" i="6" s="1"/>
  <c r="P32" i="6"/>
  <c r="Q40" i="6"/>
  <c r="P40" i="6" s="1"/>
  <c r="P31" i="6"/>
  <c r="Q39" i="6"/>
  <c r="P39" i="6" s="1"/>
  <c r="P30" i="6"/>
  <c r="Q38" i="6"/>
  <c r="P38" i="6" s="1"/>
  <c r="P29" i="6"/>
  <c r="Q37" i="6"/>
  <c r="P37" i="6" s="1"/>
  <c r="P28" i="6"/>
  <c r="Q36" i="6"/>
  <c r="P36" i="6" s="1"/>
  <c r="P27" i="6"/>
  <c r="T62" i="6"/>
  <c r="U62" i="6" s="1"/>
  <c r="U52" i="6"/>
  <c r="T59" i="6"/>
  <c r="U59" i="6" s="1"/>
  <c r="U49" i="6"/>
  <c r="T55" i="6"/>
  <c r="U55" i="6" s="1"/>
  <c r="U45" i="6"/>
  <c r="T25" i="6"/>
  <c r="U25" i="6" s="1"/>
  <c r="U16" i="6"/>
  <c r="T24" i="6"/>
  <c r="U24" i="6" s="1"/>
  <c r="U15" i="6"/>
  <c r="T23" i="6"/>
  <c r="U23" i="6" s="1"/>
  <c r="U14" i="6"/>
  <c r="T22" i="6"/>
  <c r="U22" i="6" s="1"/>
  <c r="U13" i="6"/>
  <c r="T21" i="6"/>
  <c r="U21" i="6" s="1"/>
  <c r="U12" i="6"/>
  <c r="T20" i="6"/>
  <c r="U20" i="6" s="1"/>
  <c r="U11" i="6"/>
  <c r="T19" i="6"/>
  <c r="U19" i="6" s="1"/>
  <c r="U10" i="6"/>
  <c r="U9" i="6"/>
  <c r="U17" i="6"/>
  <c r="T43" i="6"/>
  <c r="U43" i="6" s="1"/>
  <c r="U34" i="6"/>
  <c r="T42" i="6"/>
  <c r="U42" i="6" s="1"/>
  <c r="U33" i="6"/>
  <c r="T41" i="6"/>
  <c r="U41" i="6" s="1"/>
  <c r="U32" i="6"/>
  <c r="T39" i="6"/>
  <c r="U39" i="6" s="1"/>
  <c r="U30" i="6"/>
  <c r="T36" i="6"/>
  <c r="U36" i="6" s="1"/>
  <c r="U27" i="6"/>
  <c r="T64" i="6"/>
  <c r="U64" i="6" s="1"/>
  <c r="U54" i="6"/>
  <c r="T63" i="6"/>
  <c r="U63" i="6" s="1"/>
  <c r="U53" i="6"/>
  <c r="T60" i="6"/>
  <c r="U60" i="6" s="1"/>
  <c r="U50" i="6"/>
  <c r="T58" i="6"/>
  <c r="U58" i="6" s="1"/>
  <c r="U48" i="6"/>
  <c r="T57" i="6"/>
  <c r="U57" i="6" s="1"/>
  <c r="U47" i="6"/>
  <c r="T56" i="6"/>
  <c r="U56" i="6" s="1"/>
  <c r="U46" i="6"/>
  <c r="U51" i="6"/>
  <c r="U31" i="6"/>
  <c r="G8" i="13"/>
  <c r="W27" i="5" l="1"/>
  <c r="V23" i="5"/>
  <c r="AL35" i="11"/>
  <c r="M34" i="5" s="1"/>
  <c r="AN25" i="11"/>
  <c r="O24" i="5" s="1"/>
  <c r="Y24" i="5"/>
  <c r="U22" i="13"/>
  <c r="AB123" i="11"/>
  <c r="AK123" i="11" s="1"/>
  <c r="M58" i="13" s="1"/>
  <c r="AJ108" i="11"/>
  <c r="L43" i="13" s="1"/>
  <c r="V43" i="13"/>
  <c r="X18" i="13"/>
  <c r="AJ97" i="11"/>
  <c r="L32" i="13" s="1"/>
  <c r="Y57" i="13"/>
  <c r="X65" i="13"/>
  <c r="AA125" i="11"/>
  <c r="AL131" i="11"/>
  <c r="N66" i="13" s="1"/>
  <c r="X66" i="13"/>
  <c r="U37" i="13"/>
  <c r="AE30" i="13"/>
  <c r="AB97" i="11"/>
  <c r="W32" i="13" s="1"/>
  <c r="AB84" i="11"/>
  <c r="AJ59" i="11"/>
  <c r="K58" i="5" s="1"/>
  <c r="W40" i="13"/>
  <c r="AL119" i="11"/>
  <c r="N54" i="13" s="1"/>
  <c r="AM119" i="11"/>
  <c r="O54" i="13" s="1"/>
  <c r="AA46" i="13"/>
  <c r="Z46" i="13"/>
  <c r="X45" i="13"/>
  <c r="W28" i="5"/>
  <c r="AJ84" i="11"/>
  <c r="L19" i="13" s="1"/>
  <c r="V19" i="13"/>
  <c r="AD19" i="5"/>
  <c r="AJ107" i="11"/>
  <c r="L42" i="13" s="1"/>
  <c r="V42" i="13"/>
  <c r="U21" i="13"/>
  <c r="AN104" i="11"/>
  <c r="P39" i="13" s="1"/>
  <c r="Z39" i="13"/>
  <c r="AK88" i="11"/>
  <c r="M23" i="13" s="1"/>
  <c r="W23" i="13"/>
  <c r="AK119" i="11"/>
  <c r="M54" i="13" s="1"/>
  <c r="W54" i="13"/>
  <c r="AJ119" i="11"/>
  <c r="L54" i="13" s="1"/>
  <c r="V54" i="13"/>
  <c r="AE63" i="13"/>
  <c r="AE52" i="13"/>
  <c r="AE35" i="13"/>
  <c r="AE42" i="13"/>
  <c r="U40" i="13"/>
  <c r="AA132" i="11"/>
  <c r="AB132" i="11"/>
  <c r="AK118" i="11"/>
  <c r="M53" i="13" s="1"/>
  <c r="W53" i="13"/>
  <c r="AM131" i="11"/>
  <c r="O66" i="13" s="1"/>
  <c r="Y66" i="13"/>
  <c r="AE66" i="13"/>
  <c r="V62" i="13"/>
  <c r="AJ128" i="11"/>
  <c r="L63" i="13" s="1"/>
  <c r="V63" i="13"/>
  <c r="X67" i="13"/>
  <c r="Z64" i="13"/>
  <c r="AL124" i="11"/>
  <c r="N59" i="13" s="1"/>
  <c r="X59" i="13"/>
  <c r="W47" i="13"/>
  <c r="AE55" i="13"/>
  <c r="AE59" i="13"/>
  <c r="AM92" i="11"/>
  <c r="O27" i="13" s="1"/>
  <c r="Y27" i="13"/>
  <c r="AB33" i="13"/>
  <c r="AE33" i="13" s="1"/>
  <c r="AM97" i="11"/>
  <c r="O32" i="13" s="1"/>
  <c r="Y32" i="13"/>
  <c r="AE39" i="13"/>
  <c r="AK97" i="11"/>
  <c r="M32" i="13" s="1"/>
  <c r="AK96" i="11"/>
  <c r="M31" i="13" s="1"/>
  <c r="W31" i="13"/>
  <c r="AE20" i="13"/>
  <c r="AE21" i="13"/>
  <c r="U25" i="13"/>
  <c r="AM98" i="11"/>
  <c r="O33" i="13" s="1"/>
  <c r="Y33" i="13"/>
  <c r="AL123" i="11"/>
  <c r="N58" i="13" s="1"/>
  <c r="X58" i="13"/>
  <c r="AM107" i="11"/>
  <c r="O42" i="13" s="1"/>
  <c r="Y42" i="13"/>
  <c r="AL108" i="11"/>
  <c r="N43" i="13" s="1"/>
  <c r="X43" i="13"/>
  <c r="AJ100" i="11"/>
  <c r="L35" i="13" s="1"/>
  <c r="V35" i="13"/>
  <c r="AM106" i="11"/>
  <c r="O41" i="13" s="1"/>
  <c r="Y41" i="13"/>
  <c r="AK98" i="11"/>
  <c r="M33" i="13" s="1"/>
  <c r="W33" i="13"/>
  <c r="AE37" i="13"/>
  <c r="AE29" i="13"/>
  <c r="AE36" i="13"/>
  <c r="U34" i="13"/>
  <c r="AA110" i="11"/>
  <c r="AB110" i="11"/>
  <c r="AA101" i="11"/>
  <c r="AB101" i="11"/>
  <c r="AL99" i="11"/>
  <c r="N34" i="13" s="1"/>
  <c r="X34" i="13"/>
  <c r="AM81" i="11"/>
  <c r="O16" i="13" s="1"/>
  <c r="Y16" i="13"/>
  <c r="AA87" i="11"/>
  <c r="AB87" i="11"/>
  <c r="AQ88" i="11"/>
  <c r="S23" i="13" s="1"/>
  <c r="AC23" i="13"/>
  <c r="AL106" i="11"/>
  <c r="N41" i="13" s="1"/>
  <c r="X41" i="13"/>
  <c r="AK108" i="11"/>
  <c r="M43" i="13" s="1"/>
  <c r="W43" i="13"/>
  <c r="AL116" i="11"/>
  <c r="N51" i="13" s="1"/>
  <c r="X51" i="13"/>
  <c r="AK116" i="11"/>
  <c r="M51" i="13" s="1"/>
  <c r="W51" i="13"/>
  <c r="AM127" i="11"/>
  <c r="O62" i="13" s="1"/>
  <c r="Y62" i="13"/>
  <c r="AJ92" i="11"/>
  <c r="L27" i="13" s="1"/>
  <c r="V27" i="13"/>
  <c r="AE27" i="13"/>
  <c r="AE64" i="13"/>
  <c r="AL126" i="11"/>
  <c r="N61" i="13" s="1"/>
  <c r="X61" i="13"/>
  <c r="AM96" i="11"/>
  <c r="O31" i="13" s="1"/>
  <c r="Y31" i="13"/>
  <c r="AA117" i="11"/>
  <c r="AB117" i="11"/>
  <c r="AO88" i="11"/>
  <c r="Q23" i="13" s="1"/>
  <c r="AA23" i="13"/>
  <c r="AM118" i="11"/>
  <c r="O53" i="13" s="1"/>
  <c r="Y53" i="13"/>
  <c r="AM99" i="11"/>
  <c r="O34" i="13" s="1"/>
  <c r="Y34" i="13"/>
  <c r="AJ85" i="11"/>
  <c r="L20" i="13" s="1"/>
  <c r="V20" i="13"/>
  <c r="AE49" i="13"/>
  <c r="AE22" i="13"/>
  <c r="AE48" i="13"/>
  <c r="X33" i="13"/>
  <c r="W37" i="13"/>
  <c r="AM126" i="11"/>
  <c r="O61" i="13" s="1"/>
  <c r="Y61" i="13"/>
  <c r="W58" i="13"/>
  <c r="AL96" i="11"/>
  <c r="N31" i="13" s="1"/>
  <c r="X31" i="13"/>
  <c r="AJ123" i="11"/>
  <c r="L58" i="13" s="1"/>
  <c r="V58" i="13"/>
  <c r="AJ130" i="11"/>
  <c r="L65" i="13" s="1"/>
  <c r="V65" i="13"/>
  <c r="AB94" i="11"/>
  <c r="AA94" i="11"/>
  <c r="AM117" i="11"/>
  <c r="O52" i="13" s="1"/>
  <c r="Y52" i="13"/>
  <c r="AP88" i="11"/>
  <c r="R23" i="13" s="1"/>
  <c r="AB23" i="13"/>
  <c r="AL127" i="11"/>
  <c r="N62" i="13" s="1"/>
  <c r="X62" i="13"/>
  <c r="AM85" i="11"/>
  <c r="O20" i="13" s="1"/>
  <c r="Y20" i="13"/>
  <c r="AA115" i="11"/>
  <c r="AB115" i="11"/>
  <c r="AA83" i="11"/>
  <c r="AB83" i="11"/>
  <c r="AB81" i="11"/>
  <c r="AA81" i="11"/>
  <c r="AN85" i="11"/>
  <c r="P20" i="13" s="1"/>
  <c r="Z20" i="13"/>
  <c r="AE50" i="13"/>
  <c r="AE57" i="13"/>
  <c r="AE44" i="13"/>
  <c r="AE32" i="13"/>
  <c r="U38" i="13"/>
  <c r="AE56" i="13"/>
  <c r="AE47" i="13"/>
  <c r="U43" i="13"/>
  <c r="U17" i="13"/>
  <c r="AL118" i="11"/>
  <c r="N53" i="13" s="1"/>
  <c r="X53" i="13"/>
  <c r="AM130" i="11"/>
  <c r="O65" i="13" s="1"/>
  <c r="Y65" i="13"/>
  <c r="AL92" i="11"/>
  <c r="N27" i="13" s="1"/>
  <c r="X27" i="13"/>
  <c r="AR88" i="11"/>
  <c r="T23" i="13" s="1"/>
  <c r="AD23" i="13"/>
  <c r="AM128" i="11"/>
  <c r="O63" i="13" s="1"/>
  <c r="Y63" i="13"/>
  <c r="AL85" i="11"/>
  <c r="N20" i="13" s="1"/>
  <c r="X20" i="13"/>
  <c r="AM124" i="11"/>
  <c r="O59" i="13" s="1"/>
  <c r="Y59" i="13"/>
  <c r="AJ86" i="11"/>
  <c r="L21" i="13" s="1"/>
  <c r="V21" i="13"/>
  <c r="AJ106" i="11"/>
  <c r="L41" i="13" s="1"/>
  <c r="V41" i="13"/>
  <c r="AD56" i="5"/>
  <c r="AL47" i="11"/>
  <c r="M46" i="5" s="1"/>
  <c r="V50" i="5"/>
  <c r="AJ43" i="11"/>
  <c r="K42" i="5" s="1"/>
  <c r="V26" i="5"/>
  <c r="V15" i="5"/>
  <c r="AA64" i="11"/>
  <c r="T56" i="5"/>
  <c r="AD57" i="5"/>
  <c r="T57" i="5"/>
  <c r="W40" i="5"/>
  <c r="T41" i="5"/>
  <c r="W43" i="5"/>
  <c r="X14" i="5"/>
  <c r="W63" i="5"/>
  <c r="AL64" i="11"/>
  <c r="M63" i="5" s="1"/>
  <c r="AN47" i="11"/>
  <c r="O46" i="5" s="1"/>
  <c r="Y46" i="5"/>
  <c r="AN49" i="11"/>
  <c r="O48" i="5" s="1"/>
  <c r="Y48" i="5"/>
  <c r="AK50" i="11"/>
  <c r="L49" i="5" s="1"/>
  <c r="V49" i="5"/>
  <c r="AL50" i="11"/>
  <c r="M49" i="5" s="1"/>
  <c r="W49" i="5"/>
  <c r="AL40" i="11"/>
  <c r="M39" i="5" s="1"/>
  <c r="W39" i="5"/>
  <c r="AO18" i="11"/>
  <c r="P17" i="5" s="1"/>
  <c r="Z17" i="5"/>
  <c r="AJ32" i="11"/>
  <c r="K31" i="5" s="1"/>
  <c r="U31" i="5"/>
  <c r="AL23" i="11"/>
  <c r="M22" i="5" s="1"/>
  <c r="W22" i="5"/>
  <c r="AQ40" i="11"/>
  <c r="R39" i="5" s="1"/>
  <c r="AB39" i="5"/>
  <c r="AP17" i="11"/>
  <c r="Q16" i="5" s="1"/>
  <c r="AA16" i="5"/>
  <c r="AL20" i="11"/>
  <c r="M19" i="5" s="1"/>
  <c r="W19" i="5"/>
  <c r="AL26" i="11"/>
  <c r="M25" i="5" s="1"/>
  <c r="W25" i="5"/>
  <c r="AJ55" i="11"/>
  <c r="K54" i="5" s="1"/>
  <c r="U54" i="5"/>
  <c r="AR28" i="11"/>
  <c r="S27" i="5" s="1"/>
  <c r="AC27" i="5"/>
  <c r="AP66" i="11"/>
  <c r="Q65" i="5" s="1"/>
  <c r="AA65" i="5"/>
  <c r="AO67" i="11"/>
  <c r="P66" i="5" s="1"/>
  <c r="Z66" i="5"/>
  <c r="AR16" i="11"/>
  <c r="S15" i="5" s="1"/>
  <c r="AC15" i="5"/>
  <c r="AL63" i="11"/>
  <c r="M62" i="5" s="1"/>
  <c r="W62" i="5"/>
  <c r="AK37" i="11"/>
  <c r="L36" i="5" s="1"/>
  <c r="V36" i="5"/>
  <c r="AR53" i="11"/>
  <c r="S52" i="5" s="1"/>
  <c r="AC52" i="5"/>
  <c r="AL17" i="11"/>
  <c r="M16" i="5" s="1"/>
  <c r="W16" i="5"/>
  <c r="AO35" i="11"/>
  <c r="P34" i="5" s="1"/>
  <c r="Z34" i="5"/>
  <c r="AO21" i="11"/>
  <c r="P20" i="5" s="1"/>
  <c r="Z20" i="5"/>
  <c r="AL48" i="11"/>
  <c r="M47" i="5" s="1"/>
  <c r="W47" i="5"/>
  <c r="AQ26" i="11"/>
  <c r="R25" i="5" s="1"/>
  <c r="AB25" i="5"/>
  <c r="AP19" i="11"/>
  <c r="Q18" i="5" s="1"/>
  <c r="AA18" i="5"/>
  <c r="AP50" i="11"/>
  <c r="Q49" i="5" s="1"/>
  <c r="AA49" i="5"/>
  <c r="AP44" i="11"/>
  <c r="Q43" i="5" s="1"/>
  <c r="AA43" i="5"/>
  <c r="AL21" i="11"/>
  <c r="M20" i="5" s="1"/>
  <c r="W20" i="5"/>
  <c r="AP23" i="11"/>
  <c r="Q22" i="5" s="1"/>
  <c r="AA22" i="5"/>
  <c r="AA50" i="11"/>
  <c r="AM64" i="11"/>
  <c r="N63" i="5" s="1"/>
  <c r="X63" i="5"/>
  <c r="T54" i="5"/>
  <c r="AR27" i="11"/>
  <c r="S26" i="5" s="1"/>
  <c r="AC26" i="5"/>
  <c r="AK67" i="11"/>
  <c r="L66" i="5" s="1"/>
  <c r="V66" i="5"/>
  <c r="AL54" i="11"/>
  <c r="M53" i="5" s="1"/>
  <c r="W53" i="5"/>
  <c r="AO31" i="11"/>
  <c r="P30" i="5" s="1"/>
  <c r="Z30" i="5"/>
  <c r="AM53" i="11"/>
  <c r="N52" i="5" s="1"/>
  <c r="X52" i="5"/>
  <c r="AO52" i="11"/>
  <c r="P51" i="5" s="1"/>
  <c r="Z51" i="5"/>
  <c r="AJ54" i="11"/>
  <c r="K53" i="5" s="1"/>
  <c r="U53" i="5"/>
  <c r="AJ31" i="11"/>
  <c r="K30" i="5" s="1"/>
  <c r="U30" i="5"/>
  <c r="AP59" i="11"/>
  <c r="Q58" i="5" s="1"/>
  <c r="AA58" i="5"/>
  <c r="AD48" i="5"/>
  <c r="AO34" i="11"/>
  <c r="P33" i="5" s="1"/>
  <c r="Z33" i="5"/>
  <c r="AQ48" i="11"/>
  <c r="R47" i="5" s="1"/>
  <c r="AB47" i="5"/>
  <c r="AO62" i="11"/>
  <c r="P61" i="5" s="1"/>
  <c r="Z61" i="5"/>
  <c r="AQ36" i="11"/>
  <c r="R35" i="5" s="1"/>
  <c r="AB35" i="5"/>
  <c r="T60" i="5"/>
  <c r="T63" i="5"/>
  <c r="AJ42" i="11"/>
  <c r="K41" i="5" s="1"/>
  <c r="U41" i="5"/>
  <c r="AJ56" i="11"/>
  <c r="K55" i="5" s="1"/>
  <c r="U55" i="5"/>
  <c r="AR47" i="11"/>
  <c r="S46" i="5" s="1"/>
  <c r="AC46" i="5"/>
  <c r="AQ22" i="11"/>
  <c r="R21" i="5" s="1"/>
  <c r="AB21" i="5"/>
  <c r="AQ51" i="11"/>
  <c r="R50" i="5" s="1"/>
  <c r="AB50" i="5"/>
  <c r="AK40" i="11"/>
  <c r="L39" i="5" s="1"/>
  <c r="V39" i="5"/>
  <c r="AO29" i="11"/>
  <c r="P28" i="5" s="1"/>
  <c r="Z28" i="5"/>
  <c r="AO54" i="11"/>
  <c r="P53" i="5" s="1"/>
  <c r="Z53" i="5"/>
  <c r="AP41" i="11"/>
  <c r="Q40" i="5" s="1"/>
  <c r="AA40" i="5"/>
  <c r="AP24" i="11"/>
  <c r="Q23" i="5" s="1"/>
  <c r="AA23" i="5"/>
  <c r="AP63" i="11"/>
  <c r="Q62" i="5" s="1"/>
  <c r="AA62" i="5"/>
  <c r="AM32" i="11"/>
  <c r="N31" i="5" s="1"/>
  <c r="X31" i="5"/>
  <c r="AK48" i="11"/>
  <c r="L47" i="5" s="1"/>
  <c r="V47" i="5"/>
  <c r="AK62" i="11"/>
  <c r="L61" i="5" s="1"/>
  <c r="V61" i="5"/>
  <c r="AR38" i="11"/>
  <c r="S37" i="5" s="1"/>
  <c r="AC37" i="5"/>
  <c r="AO32" i="11"/>
  <c r="P31" i="5" s="1"/>
  <c r="Z31" i="5"/>
  <c r="AM16" i="11"/>
  <c r="N15" i="5" s="1"/>
  <c r="X15" i="5"/>
  <c r="AK54" i="11"/>
  <c r="L53" i="5" s="1"/>
  <c r="V53" i="5"/>
  <c r="AP33" i="11"/>
  <c r="Q32" i="5" s="1"/>
  <c r="AA32" i="5"/>
  <c r="AQ37" i="11"/>
  <c r="R36" i="5" s="1"/>
  <c r="AB36" i="5"/>
  <c r="T13" i="5"/>
  <c r="AL43" i="11"/>
  <c r="M42" i="5" s="1"/>
  <c r="W42" i="5"/>
  <c r="AP18" i="11"/>
  <c r="Q17" i="5" s="1"/>
  <c r="AA17" i="5"/>
  <c r="AL56" i="11"/>
  <c r="M55" i="5" s="1"/>
  <c r="W55" i="5"/>
  <c r="AJ16" i="11"/>
  <c r="K15" i="5" s="1"/>
  <c r="U15" i="5"/>
  <c r="AO40" i="11"/>
  <c r="P39" i="5" s="1"/>
  <c r="Z39" i="5"/>
  <c r="AR17" i="11"/>
  <c r="S16" i="5" s="1"/>
  <c r="AC16" i="5"/>
  <c r="AK28" i="11"/>
  <c r="L27" i="5" s="1"/>
  <c r="V27" i="5"/>
  <c r="AN22" i="11"/>
  <c r="O21" i="5" s="1"/>
  <c r="Y21" i="5"/>
  <c r="AO28" i="11"/>
  <c r="P27" i="5" s="1"/>
  <c r="Z27" i="5"/>
  <c r="AO66" i="11"/>
  <c r="P65" i="5" s="1"/>
  <c r="Z65" i="5"/>
  <c r="AR67" i="11"/>
  <c r="S66" i="5" s="1"/>
  <c r="AC66" i="5"/>
  <c r="AP16" i="11"/>
  <c r="Q15" i="5" s="1"/>
  <c r="AA15" i="5"/>
  <c r="AD45" i="5"/>
  <c r="AL58" i="11"/>
  <c r="M57" i="5" s="1"/>
  <c r="W57" i="5"/>
  <c r="AK38" i="11"/>
  <c r="L37" i="5" s="1"/>
  <c r="V37" i="5"/>
  <c r="AJ67" i="11"/>
  <c r="K66" i="5" s="1"/>
  <c r="U66" i="5"/>
  <c r="AO53" i="11"/>
  <c r="P52" i="5" s="1"/>
  <c r="Z52" i="5"/>
  <c r="AP35" i="11"/>
  <c r="Q34" i="5" s="1"/>
  <c r="AA34" i="5"/>
  <c r="AJ20" i="11"/>
  <c r="K19" i="5" s="1"/>
  <c r="U19" i="5"/>
  <c r="AQ21" i="11"/>
  <c r="R20" i="5" s="1"/>
  <c r="AB20" i="5"/>
  <c r="AO26" i="11"/>
  <c r="P25" i="5" s="1"/>
  <c r="Z25" i="5"/>
  <c r="AM22" i="11"/>
  <c r="N21" i="5" s="1"/>
  <c r="X21" i="5"/>
  <c r="AQ19" i="11"/>
  <c r="R18" i="5" s="1"/>
  <c r="AB18" i="5"/>
  <c r="AO50" i="11"/>
  <c r="P49" i="5" s="1"/>
  <c r="Z49" i="5"/>
  <c r="AR44" i="11"/>
  <c r="S43" i="5" s="1"/>
  <c r="AC43" i="5"/>
  <c r="AM62" i="11"/>
  <c r="N61" i="5" s="1"/>
  <c r="X61" i="5"/>
  <c r="AJ53" i="11"/>
  <c r="K52" i="5" s="1"/>
  <c r="U52" i="5"/>
  <c r="AQ23" i="11"/>
  <c r="R22" i="5" s="1"/>
  <c r="AB22" i="5"/>
  <c r="AJ29" i="11"/>
  <c r="K28" i="5" s="1"/>
  <c r="U28" i="5"/>
  <c r="AD64" i="5"/>
  <c r="AN58" i="11"/>
  <c r="O57" i="5" s="1"/>
  <c r="Y57" i="5"/>
  <c r="AO27" i="11"/>
  <c r="P26" i="5" s="1"/>
  <c r="Z26" i="5"/>
  <c r="AM50" i="11"/>
  <c r="N49" i="5" s="1"/>
  <c r="X49" i="5"/>
  <c r="AP31" i="11"/>
  <c r="Q30" i="5" s="1"/>
  <c r="AA30" i="5"/>
  <c r="AM48" i="11"/>
  <c r="N47" i="5" s="1"/>
  <c r="X47" i="5"/>
  <c r="AL62" i="11"/>
  <c r="M61" i="5" s="1"/>
  <c r="W61" i="5"/>
  <c r="AQ52" i="11"/>
  <c r="R51" i="5" s="1"/>
  <c r="AB51" i="5"/>
  <c r="AM57" i="11"/>
  <c r="N56" i="5" s="1"/>
  <c r="X56" i="5"/>
  <c r="AO59" i="11"/>
  <c r="P58" i="5" s="1"/>
  <c r="Z58" i="5"/>
  <c r="T48" i="5"/>
  <c r="AP34" i="11"/>
  <c r="Q33" i="5" s="1"/>
  <c r="AA33" i="5"/>
  <c r="AR48" i="11"/>
  <c r="S47" i="5" s="1"/>
  <c r="AC47" i="5"/>
  <c r="AQ62" i="11"/>
  <c r="R61" i="5" s="1"/>
  <c r="AB61" i="5"/>
  <c r="AD29" i="5"/>
  <c r="AD59" i="5"/>
  <c r="AP36" i="11"/>
  <c r="Q35" i="5" s="1"/>
  <c r="AA35" i="5"/>
  <c r="AD55" i="5"/>
  <c r="AM30" i="11"/>
  <c r="N29" i="5" s="1"/>
  <c r="X29" i="5"/>
  <c r="AN66" i="11"/>
  <c r="O65" i="5" s="1"/>
  <c r="Y65" i="5"/>
  <c r="AQ47" i="11"/>
  <c r="R46" i="5" s="1"/>
  <c r="AB46" i="5"/>
  <c r="AO22" i="11"/>
  <c r="P21" i="5" s="1"/>
  <c r="Z21" i="5"/>
  <c r="AP51" i="11"/>
  <c r="Q50" i="5" s="1"/>
  <c r="AA50" i="5"/>
  <c r="AP29" i="11"/>
  <c r="Q28" i="5" s="1"/>
  <c r="AA28" i="5"/>
  <c r="AP54" i="11"/>
  <c r="Q53" i="5" s="1"/>
  <c r="AA53" i="5"/>
  <c r="AJ35" i="11"/>
  <c r="K34" i="5" s="1"/>
  <c r="U34" i="5"/>
  <c r="AO41" i="11"/>
  <c r="P40" i="5" s="1"/>
  <c r="Z40" i="5"/>
  <c r="AO24" i="11"/>
  <c r="P23" i="5" s="1"/>
  <c r="Z23" i="5"/>
  <c r="AD38" i="5"/>
  <c r="AO63" i="11"/>
  <c r="P62" i="5" s="1"/>
  <c r="Z62" i="5"/>
  <c r="AJ49" i="11"/>
  <c r="K48" i="5" s="1"/>
  <c r="U48" i="5"/>
  <c r="AM37" i="11"/>
  <c r="N36" i="5" s="1"/>
  <c r="X36" i="5"/>
  <c r="AM35" i="11"/>
  <c r="N34" i="5" s="1"/>
  <c r="X34" i="5"/>
  <c r="AJ68" i="11"/>
  <c r="K67" i="5" s="1"/>
  <c r="U67" i="5"/>
  <c r="AQ38" i="11"/>
  <c r="R37" i="5" s="1"/>
  <c r="AB37" i="5"/>
  <c r="AQ32" i="11"/>
  <c r="R31" i="5" s="1"/>
  <c r="AB31" i="5"/>
  <c r="AJ19" i="11"/>
  <c r="K18" i="5" s="1"/>
  <c r="U18" i="5"/>
  <c r="AK57" i="11"/>
  <c r="L56" i="5" s="1"/>
  <c r="V56" i="5"/>
  <c r="AQ33" i="11"/>
  <c r="R32" i="5" s="1"/>
  <c r="AB32" i="5"/>
  <c r="AD24" i="5"/>
  <c r="AR37" i="11"/>
  <c r="S36" i="5" s="1"/>
  <c r="AC36" i="5"/>
  <c r="AR18" i="11"/>
  <c r="S17" i="5" s="1"/>
  <c r="AC17" i="5"/>
  <c r="AR40" i="11"/>
  <c r="S39" i="5" s="1"/>
  <c r="AC39" i="5"/>
  <c r="AO17" i="11"/>
  <c r="P16" i="5" s="1"/>
  <c r="Z16" i="5"/>
  <c r="AJ62" i="11"/>
  <c r="K61" i="5" s="1"/>
  <c r="U61" i="5"/>
  <c r="AN16" i="11"/>
  <c r="O15" i="5" s="1"/>
  <c r="Y15" i="5"/>
  <c r="AQ28" i="11"/>
  <c r="R27" i="5" s="1"/>
  <c r="AB27" i="5"/>
  <c r="AR66" i="11"/>
  <c r="S65" i="5" s="1"/>
  <c r="AC65" i="5"/>
  <c r="AQ67" i="11"/>
  <c r="R66" i="5" s="1"/>
  <c r="AB66" i="5"/>
  <c r="AO16" i="11"/>
  <c r="P15" i="5" s="1"/>
  <c r="Z15" i="5"/>
  <c r="AM54" i="11"/>
  <c r="N53" i="5" s="1"/>
  <c r="X53" i="5"/>
  <c r="T45" i="5"/>
  <c r="AK43" i="11"/>
  <c r="L42" i="5" s="1"/>
  <c r="V42" i="5"/>
  <c r="AL66" i="11"/>
  <c r="M65" i="5" s="1"/>
  <c r="W65" i="5"/>
  <c r="AQ53" i="11"/>
  <c r="R52" i="5" s="1"/>
  <c r="AB52" i="5"/>
  <c r="AM23" i="11"/>
  <c r="N22" i="5" s="1"/>
  <c r="X22" i="5"/>
  <c r="AQ35" i="11"/>
  <c r="R34" i="5" s="1"/>
  <c r="AB34" i="5"/>
  <c r="AJ48" i="11"/>
  <c r="K47" i="5" s="1"/>
  <c r="U47" i="5"/>
  <c r="AP21" i="11"/>
  <c r="Q20" i="5" s="1"/>
  <c r="AA20" i="5"/>
  <c r="AJ37" i="11"/>
  <c r="K36" i="5" s="1"/>
  <c r="U36" i="5"/>
  <c r="AP26" i="11"/>
  <c r="Q25" i="5" s="1"/>
  <c r="AA25" i="5"/>
  <c r="AR19" i="11"/>
  <c r="S18" i="5" s="1"/>
  <c r="AC18" i="5"/>
  <c r="AR50" i="11"/>
  <c r="S49" i="5" s="1"/>
  <c r="AC49" i="5"/>
  <c r="AO44" i="11"/>
  <c r="P43" i="5" s="1"/>
  <c r="Z43" i="5"/>
  <c r="AJ57" i="11"/>
  <c r="K56" i="5" s="1"/>
  <c r="U56" i="5"/>
  <c r="AA66" i="11"/>
  <c r="AR23" i="11"/>
  <c r="S22" i="5" s="1"/>
  <c r="AC22" i="5"/>
  <c r="AK35" i="11"/>
  <c r="L34" i="5" s="1"/>
  <c r="V34" i="5"/>
  <c r="AJ26" i="11"/>
  <c r="K25" i="5" s="1"/>
  <c r="U25" i="5"/>
  <c r="T64" i="5"/>
  <c r="AJ61" i="11"/>
  <c r="K60" i="5" s="1"/>
  <c r="U60" i="5"/>
  <c r="AP27" i="11"/>
  <c r="Q26" i="5" s="1"/>
  <c r="AA26" i="5"/>
  <c r="AL60" i="11"/>
  <c r="M59" i="5" s="1"/>
  <c r="W59" i="5"/>
  <c r="AQ31" i="11"/>
  <c r="R30" i="5" s="1"/>
  <c r="AB30" i="5"/>
  <c r="AK64" i="11"/>
  <c r="L63" i="5" s="1"/>
  <c r="V63" i="5"/>
  <c r="AD42" i="5"/>
  <c r="AP52" i="11"/>
  <c r="Q51" i="5" s="1"/>
  <c r="AA51" i="5"/>
  <c r="AR59" i="11"/>
  <c r="S58" i="5" s="1"/>
  <c r="AC58" i="5"/>
  <c r="AD44" i="5"/>
  <c r="AR34" i="11"/>
  <c r="S33" i="5" s="1"/>
  <c r="AC33" i="5"/>
  <c r="AO48" i="11"/>
  <c r="P47" i="5" s="1"/>
  <c r="Z47" i="5"/>
  <c r="AP62" i="11"/>
  <c r="Q61" i="5" s="1"/>
  <c r="AA61" i="5"/>
  <c r="T29" i="5"/>
  <c r="T59" i="5"/>
  <c r="AR36" i="11"/>
  <c r="S35" i="5" s="1"/>
  <c r="AC35" i="5"/>
  <c r="T55" i="5"/>
  <c r="AJ58" i="11"/>
  <c r="K57" i="5" s="1"/>
  <c r="U57" i="5"/>
  <c r="AN27" i="11"/>
  <c r="O26" i="5" s="1"/>
  <c r="Y26" i="5"/>
  <c r="AP47" i="11"/>
  <c r="Q46" i="5" s="1"/>
  <c r="AA46" i="5"/>
  <c r="AP22" i="11"/>
  <c r="Q21" i="5" s="1"/>
  <c r="AA21" i="5"/>
  <c r="AL16" i="11"/>
  <c r="M15" i="5" s="1"/>
  <c r="W15" i="5"/>
  <c r="AR51" i="11"/>
  <c r="S50" i="5" s="1"/>
  <c r="AC50" i="5"/>
  <c r="AQ29" i="11"/>
  <c r="R28" i="5" s="1"/>
  <c r="AB28" i="5"/>
  <c r="AQ54" i="11"/>
  <c r="R53" i="5" s="1"/>
  <c r="AB53" i="5"/>
  <c r="AQ41" i="11"/>
  <c r="R40" i="5" s="1"/>
  <c r="AB40" i="5"/>
  <c r="AK59" i="11"/>
  <c r="L58" i="5" s="1"/>
  <c r="V58" i="5"/>
  <c r="AQ24" i="11"/>
  <c r="R23" i="5" s="1"/>
  <c r="AB23" i="5"/>
  <c r="AK58" i="11"/>
  <c r="L57" i="5" s="1"/>
  <c r="V57" i="5"/>
  <c r="T38" i="5"/>
  <c r="AR63" i="11"/>
  <c r="S62" i="5" s="1"/>
  <c r="AC62" i="5"/>
  <c r="AN67" i="11"/>
  <c r="O66" i="5" s="1"/>
  <c r="Y66" i="5"/>
  <c r="AM40" i="11"/>
  <c r="N39" i="5" s="1"/>
  <c r="X39" i="5"/>
  <c r="AO38" i="11"/>
  <c r="P37" i="5" s="1"/>
  <c r="Z37" i="5"/>
  <c r="AP32" i="11"/>
  <c r="Q31" i="5" s="1"/>
  <c r="AA31" i="5"/>
  <c r="AM36" i="11"/>
  <c r="N35" i="5" s="1"/>
  <c r="X35" i="5"/>
  <c r="AR33" i="11"/>
  <c r="S32" i="5" s="1"/>
  <c r="AC32" i="5"/>
  <c r="T24" i="5"/>
  <c r="AO37" i="11"/>
  <c r="P36" i="5" s="1"/>
  <c r="Z36" i="5"/>
  <c r="AQ18" i="11"/>
  <c r="R17" i="5" s="1"/>
  <c r="AB17" i="5"/>
  <c r="AP40" i="11"/>
  <c r="Q39" i="5" s="1"/>
  <c r="T39" i="5" s="1"/>
  <c r="AA39" i="5"/>
  <c r="AD39" i="5" s="1"/>
  <c r="AQ17" i="11"/>
  <c r="R16" i="5" s="1"/>
  <c r="AB16" i="5"/>
  <c r="AJ38" i="11"/>
  <c r="K37" i="5" s="1"/>
  <c r="U37" i="5"/>
  <c r="AJ40" i="11"/>
  <c r="K39" i="5" s="1"/>
  <c r="U39" i="5"/>
  <c r="AP28" i="11"/>
  <c r="Q27" i="5" s="1"/>
  <c r="T27" i="5" s="1"/>
  <c r="AA27" i="5"/>
  <c r="AM38" i="11"/>
  <c r="N37" i="5" s="1"/>
  <c r="X37" i="5"/>
  <c r="AQ66" i="11"/>
  <c r="R65" i="5" s="1"/>
  <c r="AB65" i="5"/>
  <c r="AP67" i="11"/>
  <c r="Q66" i="5" s="1"/>
  <c r="AA66" i="5"/>
  <c r="AD66" i="5" s="1"/>
  <c r="AQ16" i="11"/>
  <c r="R15" i="5" s="1"/>
  <c r="AB15" i="5"/>
  <c r="AL39" i="11"/>
  <c r="M38" i="5" s="1"/>
  <c r="W38" i="5"/>
  <c r="AL34" i="11"/>
  <c r="M33" i="5" s="1"/>
  <c r="W33" i="5"/>
  <c r="AP53" i="11"/>
  <c r="Q52" i="5" s="1"/>
  <c r="AA52" i="5"/>
  <c r="AL55" i="11"/>
  <c r="M54" i="5" s="1"/>
  <c r="W54" i="5"/>
  <c r="AR35" i="11"/>
  <c r="S34" i="5" s="1"/>
  <c r="AC34" i="5"/>
  <c r="AN65" i="11"/>
  <c r="O64" i="5" s="1"/>
  <c r="Y64" i="5"/>
  <c r="AR21" i="11"/>
  <c r="S20" i="5" s="1"/>
  <c r="AC20" i="5"/>
  <c r="AM63" i="11"/>
  <c r="N62" i="5" s="1"/>
  <c r="X62" i="5"/>
  <c r="AR26" i="11"/>
  <c r="S25" i="5" s="1"/>
  <c r="AC25" i="5"/>
  <c r="AO19" i="11"/>
  <c r="P18" i="5" s="1"/>
  <c r="Z18" i="5"/>
  <c r="AQ50" i="11"/>
  <c r="R49" i="5" s="1"/>
  <c r="AB49" i="5"/>
  <c r="AQ44" i="11"/>
  <c r="R43" i="5" s="1"/>
  <c r="AB43" i="5"/>
  <c r="AM31" i="11"/>
  <c r="N30" i="5" s="1"/>
  <c r="X30" i="5"/>
  <c r="AO23" i="11"/>
  <c r="P22" i="5" s="1"/>
  <c r="Z22" i="5"/>
  <c r="AJ64" i="11"/>
  <c r="K63" i="5" s="1"/>
  <c r="U63" i="5"/>
  <c r="AJ60" i="11"/>
  <c r="K59" i="5" s="1"/>
  <c r="U59" i="5"/>
  <c r="AD54" i="5"/>
  <c r="AK66" i="11"/>
  <c r="L65" i="5" s="1"/>
  <c r="V65" i="5"/>
  <c r="AQ27" i="11"/>
  <c r="R26" i="5" s="1"/>
  <c r="AB26" i="5"/>
  <c r="AM44" i="11"/>
  <c r="N43" i="5" s="1"/>
  <c r="X43" i="5"/>
  <c r="AR31" i="11"/>
  <c r="S30" i="5" s="1"/>
  <c r="AC30" i="5"/>
  <c r="T42" i="5"/>
  <c r="AR52" i="11"/>
  <c r="S51" i="5" s="1"/>
  <c r="AC51" i="5"/>
  <c r="AJ44" i="11"/>
  <c r="K43" i="5" s="1"/>
  <c r="U43" i="5"/>
  <c r="AQ59" i="11"/>
  <c r="R58" i="5" s="1"/>
  <c r="AB58" i="5"/>
  <c r="AJ24" i="11"/>
  <c r="K23" i="5" s="1"/>
  <c r="U23" i="5"/>
  <c r="T44" i="5"/>
  <c r="AQ34" i="11"/>
  <c r="R33" i="5" s="1"/>
  <c r="AB33" i="5"/>
  <c r="AP48" i="11"/>
  <c r="Q47" i="5" s="1"/>
  <c r="T47" i="5" s="1"/>
  <c r="AA47" i="5"/>
  <c r="AD47" i="5" s="1"/>
  <c r="AR62" i="11"/>
  <c r="S61" i="5" s="1"/>
  <c r="AC61" i="5"/>
  <c r="AO36" i="11"/>
  <c r="P35" i="5" s="1"/>
  <c r="Z35" i="5"/>
  <c r="AD60" i="5"/>
  <c r="AD63" i="5"/>
  <c r="AJ63" i="11"/>
  <c r="K62" i="5" s="1"/>
  <c r="U62" i="5"/>
  <c r="AL32" i="11"/>
  <c r="M31" i="5" s="1"/>
  <c r="W31" i="5"/>
  <c r="AO47" i="11"/>
  <c r="P46" i="5" s="1"/>
  <c r="Z46" i="5"/>
  <c r="AR22" i="11"/>
  <c r="S21" i="5" s="1"/>
  <c r="AC21" i="5"/>
  <c r="AO51" i="11"/>
  <c r="P50" i="5" s="1"/>
  <c r="Z50" i="5"/>
  <c r="AK19" i="11"/>
  <c r="L18" i="5" s="1"/>
  <c r="V18" i="5"/>
  <c r="AR29" i="11"/>
  <c r="S28" i="5" s="1"/>
  <c r="AC28" i="5"/>
  <c r="AR54" i="11"/>
  <c r="S53" i="5" s="1"/>
  <c r="AC53" i="5"/>
  <c r="AR41" i="11"/>
  <c r="S40" i="5" s="1"/>
  <c r="AC40" i="5"/>
  <c r="AR24" i="11"/>
  <c r="S23" i="5" s="1"/>
  <c r="AC23" i="5"/>
  <c r="AQ63" i="11"/>
  <c r="R62" i="5" s="1"/>
  <c r="AB62" i="5"/>
  <c r="AK53" i="11"/>
  <c r="L52" i="5" s="1"/>
  <c r="V52" i="5"/>
  <c r="AK65" i="11"/>
  <c r="L64" i="5" s="1"/>
  <c r="V64" i="5"/>
  <c r="AP38" i="11"/>
  <c r="Q37" i="5" s="1"/>
  <c r="T37" i="5" s="1"/>
  <c r="AA37" i="5"/>
  <c r="AD37" i="5" s="1"/>
  <c r="AR32" i="11"/>
  <c r="S31" i="5" s="1"/>
  <c r="AC31" i="5"/>
  <c r="AO33" i="11"/>
  <c r="P32" i="5" s="1"/>
  <c r="Z32" i="5"/>
  <c r="AP37" i="11"/>
  <c r="Q36" i="5" s="1"/>
  <c r="AA36" i="5"/>
  <c r="AM24" i="11"/>
  <c r="N23" i="5" s="1"/>
  <c r="X23" i="5"/>
  <c r="AU11" i="11"/>
  <c r="AT11" i="11"/>
  <c r="AL84" i="11"/>
  <c r="N19" i="13" s="1"/>
  <c r="X19" i="13"/>
  <c r="W42" i="13"/>
  <c r="AC46" i="13"/>
  <c r="AE46" i="13" s="1"/>
  <c r="AQ111" i="11"/>
  <c r="S46" i="13" s="1"/>
  <c r="U46" i="13" s="1"/>
  <c r="X25" i="13"/>
  <c r="AK109" i="11"/>
  <c r="M44" i="13" s="1"/>
  <c r="W44" i="13"/>
  <c r="AO89" i="11"/>
  <c r="Q24" i="13" s="1"/>
  <c r="AA24" i="13"/>
  <c r="AQ106" i="11"/>
  <c r="S41" i="13" s="1"/>
  <c r="AC41" i="13"/>
  <c r="AQ84" i="11"/>
  <c r="S19" i="13" s="1"/>
  <c r="AC19" i="13"/>
  <c r="AP89" i="11"/>
  <c r="R24" i="13" s="1"/>
  <c r="AB24" i="13"/>
  <c r="AR106" i="11"/>
  <c r="T41" i="13" s="1"/>
  <c r="AD41" i="13"/>
  <c r="AR84" i="11"/>
  <c r="T19" i="13" s="1"/>
  <c r="AD19" i="13"/>
  <c r="Z40" i="13"/>
  <c r="W25" i="13"/>
  <c r="V37" i="13"/>
  <c r="W35" i="13"/>
  <c r="AK89" i="11"/>
  <c r="M24" i="13" s="1"/>
  <c r="W24" i="13"/>
  <c r="AQ89" i="11"/>
  <c r="S24" i="13" s="1"/>
  <c r="AC24" i="13"/>
  <c r="AN102" i="11"/>
  <c r="P37" i="13" s="1"/>
  <c r="Z37" i="13"/>
  <c r="X35" i="13"/>
  <c r="Y17" i="13"/>
  <c r="AO106" i="11"/>
  <c r="Q41" i="13" s="1"/>
  <c r="AA41" i="13"/>
  <c r="AO84" i="11"/>
  <c r="Q19" i="13" s="1"/>
  <c r="AA19" i="13"/>
  <c r="V40" i="13"/>
  <c r="AR89" i="11"/>
  <c r="T24" i="13" s="1"/>
  <c r="AD24" i="13"/>
  <c r="AP106" i="11"/>
  <c r="R41" i="13" s="1"/>
  <c r="AB41" i="13"/>
  <c r="AP84" i="11"/>
  <c r="R19" i="13" s="1"/>
  <c r="AB19" i="13"/>
  <c r="V13" i="5"/>
  <c r="AC14" i="5"/>
  <c r="AR15" i="11"/>
  <c r="S14" i="5" s="1"/>
  <c r="AQ15" i="11"/>
  <c r="R14" i="5" s="1"/>
  <c r="AB14" i="5"/>
  <c r="AP15" i="11"/>
  <c r="Q14" i="5" s="1"/>
  <c r="AA14" i="5"/>
  <c r="AK15" i="11"/>
  <c r="L14" i="5" s="1"/>
  <c r="V14" i="5"/>
  <c r="Z14" i="5"/>
  <c r="AO15" i="11"/>
  <c r="P14" i="5" s="1"/>
  <c r="X13" i="5"/>
  <c r="W13" i="5"/>
  <c r="AB13" i="5"/>
  <c r="AC13" i="5"/>
  <c r="Z13" i="5"/>
  <c r="AA13" i="5"/>
  <c r="U13" i="5"/>
  <c r="L13" i="11"/>
  <c r="U79" i="11"/>
  <c r="R13" i="11"/>
  <c r="Q79" i="11"/>
  <c r="Q13" i="11"/>
  <c r="R79" i="11"/>
  <c r="S13" i="11"/>
  <c r="T13" i="11"/>
  <c r="L79" i="11"/>
  <c r="T79" i="11"/>
  <c r="U13" i="11"/>
  <c r="S79" i="11"/>
  <c r="Z79" i="11"/>
  <c r="V13" i="11"/>
  <c r="Z13" i="11"/>
  <c r="Y13" i="11"/>
  <c r="W79" i="11"/>
  <c r="V79" i="11"/>
  <c r="X13" i="11"/>
  <c r="W13" i="11"/>
  <c r="X79" i="11"/>
  <c r="Y79" i="11"/>
  <c r="Y25" i="13"/>
  <c r="AB34" i="13"/>
  <c r="X26" i="13"/>
  <c r="AD25" i="13"/>
  <c r="Y37" i="13"/>
  <c r="AC25" i="13"/>
  <c r="AB43" i="13"/>
  <c r="AD17" i="13"/>
  <c r="AC34" i="13"/>
  <c r="Z33" i="13"/>
  <c r="AB25" i="13"/>
  <c r="AC43" i="13"/>
  <c r="AB17" i="13"/>
  <c r="W26" i="13"/>
  <c r="AA43" i="13"/>
  <c r="AA17" i="13"/>
  <c r="AD34" i="13"/>
  <c r="W17" i="13"/>
  <c r="AA25" i="13"/>
  <c r="AD43" i="13"/>
  <c r="Z42" i="13"/>
  <c r="AC17" i="13"/>
  <c r="AA34" i="13"/>
  <c r="Y46" i="13"/>
  <c r="AD38" i="13"/>
  <c r="AB40" i="13"/>
  <c r="AC38" i="13"/>
  <c r="AA40" i="13"/>
  <c r="AA38" i="13"/>
  <c r="AC40" i="13"/>
  <c r="Y40" i="13"/>
  <c r="AB38" i="13"/>
  <c r="AD40" i="13"/>
  <c r="V11" i="11"/>
  <c r="L11" i="11"/>
  <c r="S11" i="11"/>
  <c r="Y11" i="11"/>
  <c r="R11" i="11"/>
  <c r="T11" i="11"/>
  <c r="Z11" i="11"/>
  <c r="U11" i="11"/>
  <c r="Q11" i="11"/>
  <c r="X11" i="11"/>
  <c r="W11" i="11"/>
  <c r="W10" i="11"/>
  <c r="R10" i="11"/>
  <c r="X10" i="11"/>
  <c r="Z10" i="11"/>
  <c r="T10" i="11"/>
  <c r="V10" i="11"/>
  <c r="L10" i="11"/>
  <c r="Y10" i="11"/>
  <c r="U10" i="11"/>
  <c r="Q10" i="11"/>
  <c r="AA10" i="11" s="1"/>
  <c r="AJ10" i="11" s="1"/>
  <c r="K9" i="5" s="1"/>
  <c r="S10" i="11"/>
  <c r="AC10" i="11" s="1"/>
  <c r="AL10" i="11" s="1"/>
  <c r="M9" i="5" s="1"/>
  <c r="W75" i="11"/>
  <c r="T75" i="11"/>
  <c r="U75" i="11"/>
  <c r="S75" i="11"/>
  <c r="L75" i="11"/>
  <c r="Z75" i="11"/>
  <c r="V75" i="11"/>
  <c r="Q75" i="11"/>
  <c r="R75" i="11"/>
  <c r="AB75" i="11" s="1"/>
  <c r="AK75" i="11" s="1"/>
  <c r="M10" i="13" s="1"/>
  <c r="Y75" i="11"/>
  <c r="X75" i="11"/>
  <c r="Q76" i="11"/>
  <c r="X76" i="11"/>
  <c r="T76" i="11"/>
  <c r="V76" i="11"/>
  <c r="S76" i="11"/>
  <c r="R76" i="11"/>
  <c r="W76" i="11"/>
  <c r="Y76" i="11"/>
  <c r="Z76" i="11"/>
  <c r="L76" i="11"/>
  <c r="U76" i="11"/>
  <c r="Z74" i="11"/>
  <c r="L74" i="11"/>
  <c r="Y74" i="11"/>
  <c r="R74" i="11"/>
  <c r="X74" i="11"/>
  <c r="U74" i="11"/>
  <c r="S74" i="11"/>
  <c r="V74" i="11"/>
  <c r="T74" i="11"/>
  <c r="W74" i="11"/>
  <c r="Q74" i="11"/>
  <c r="R12" i="11"/>
  <c r="V12" i="11"/>
  <c r="Z12" i="11"/>
  <c r="U12" i="11"/>
  <c r="L12" i="11"/>
  <c r="T12" i="11"/>
  <c r="W12" i="11"/>
  <c r="X12" i="11"/>
  <c r="Y12" i="11"/>
  <c r="S12" i="11"/>
  <c r="Q12" i="11"/>
  <c r="Z78" i="11"/>
  <c r="X78" i="11"/>
  <c r="U78" i="11"/>
  <c r="T78" i="11"/>
  <c r="Q78" i="11"/>
  <c r="Y78" i="11"/>
  <c r="S78" i="11"/>
  <c r="W78" i="11"/>
  <c r="L78" i="11"/>
  <c r="R78" i="11"/>
  <c r="V78" i="11"/>
  <c r="Y77" i="11"/>
  <c r="X77" i="11"/>
  <c r="T77" i="11"/>
  <c r="W77" i="11"/>
  <c r="U77" i="11"/>
  <c r="L77" i="11"/>
  <c r="R77" i="11"/>
  <c r="V77" i="11"/>
  <c r="Z77" i="11"/>
  <c r="S77" i="11"/>
  <c r="AC77" i="11" s="1"/>
  <c r="AL77" i="11" s="1"/>
  <c r="N12" i="13" s="1"/>
  <c r="Q77" i="11"/>
  <c r="I8" i="13"/>
  <c r="H8" i="13"/>
  <c r="F8" i="13"/>
  <c r="E8" i="13"/>
  <c r="D8" i="13"/>
  <c r="C8" i="13"/>
  <c r="C8" i="5"/>
  <c r="D8" i="5"/>
  <c r="E8" i="5"/>
  <c r="F8" i="5"/>
  <c r="G8" i="5"/>
  <c r="H8" i="5"/>
  <c r="AJ125" i="11" l="1"/>
  <c r="L60" i="13" s="1"/>
  <c r="V60" i="13"/>
  <c r="AK84" i="11"/>
  <c r="M19" i="13" s="1"/>
  <c r="W19" i="13"/>
  <c r="AD27" i="5"/>
  <c r="AK132" i="11"/>
  <c r="M67" i="13" s="1"/>
  <c r="W67" i="13"/>
  <c r="AJ132" i="11"/>
  <c r="L67" i="13" s="1"/>
  <c r="V67" i="13"/>
  <c r="U41" i="13"/>
  <c r="AE43" i="13"/>
  <c r="AE17" i="13"/>
  <c r="AE23" i="13"/>
  <c r="AE25" i="13"/>
  <c r="U19" i="13"/>
  <c r="AE38" i="13"/>
  <c r="AE19" i="13"/>
  <c r="U24" i="13"/>
  <c r="AJ83" i="11"/>
  <c r="L18" i="13" s="1"/>
  <c r="V18" i="13"/>
  <c r="U23" i="13"/>
  <c r="AK94" i="11"/>
  <c r="M29" i="13" s="1"/>
  <c r="W29" i="13"/>
  <c r="AK117" i="11"/>
  <c r="M52" i="13" s="1"/>
  <c r="W52" i="13"/>
  <c r="AK101" i="11"/>
  <c r="M36" i="13" s="1"/>
  <c r="W36" i="13"/>
  <c r="AJ81" i="11"/>
  <c r="L16" i="13" s="1"/>
  <c r="V16" i="13"/>
  <c r="AK115" i="11"/>
  <c r="M50" i="13" s="1"/>
  <c r="W50" i="13"/>
  <c r="AJ117" i="11"/>
  <c r="L52" i="13" s="1"/>
  <c r="V52" i="13"/>
  <c r="AJ101" i="11"/>
  <c r="L36" i="13" s="1"/>
  <c r="V36" i="13"/>
  <c r="AE40" i="13"/>
  <c r="AE34" i="13"/>
  <c r="AE41" i="13"/>
  <c r="AK81" i="11"/>
  <c r="M16" i="13" s="1"/>
  <c r="W16" i="13"/>
  <c r="AJ115" i="11"/>
  <c r="L50" i="13" s="1"/>
  <c r="V50" i="13"/>
  <c r="AK87" i="11"/>
  <c r="M22" i="13" s="1"/>
  <c r="W22" i="13"/>
  <c r="AK110" i="11"/>
  <c r="M45" i="13" s="1"/>
  <c r="W45" i="13"/>
  <c r="AE24" i="13"/>
  <c r="AK83" i="11"/>
  <c r="M18" i="13" s="1"/>
  <c r="W18" i="13"/>
  <c r="AJ94" i="11"/>
  <c r="L29" i="13" s="1"/>
  <c r="V29" i="13"/>
  <c r="AJ87" i="11"/>
  <c r="L22" i="13" s="1"/>
  <c r="V22" i="13"/>
  <c r="AJ110" i="11"/>
  <c r="L45" i="13" s="1"/>
  <c r="V45" i="13"/>
  <c r="AD36" i="5"/>
  <c r="T46" i="5"/>
  <c r="T52" i="5"/>
  <c r="T36" i="5"/>
  <c r="AD13" i="5"/>
  <c r="AD26" i="5"/>
  <c r="AD25" i="5"/>
  <c r="AD20" i="5"/>
  <c r="AD35" i="5"/>
  <c r="T21" i="5"/>
  <c r="T30" i="5"/>
  <c r="T18" i="5"/>
  <c r="AD52" i="5"/>
  <c r="AD21" i="5"/>
  <c r="T26" i="5"/>
  <c r="T25" i="5"/>
  <c r="T20" i="5"/>
  <c r="AD53" i="5"/>
  <c r="AD50" i="5"/>
  <c r="T35" i="5"/>
  <c r="T33" i="5"/>
  <c r="AD30" i="5"/>
  <c r="T34" i="5"/>
  <c r="T23" i="5"/>
  <c r="AD22" i="5"/>
  <c r="AD43" i="5"/>
  <c r="AD18" i="5"/>
  <c r="AD16" i="5"/>
  <c r="T66" i="5"/>
  <c r="AD61" i="5"/>
  <c r="T50" i="5"/>
  <c r="AD32" i="5"/>
  <c r="AD62" i="5"/>
  <c r="AD40" i="5"/>
  <c r="T22" i="5"/>
  <c r="T43" i="5"/>
  <c r="T16" i="5"/>
  <c r="AD14" i="5"/>
  <c r="AD31" i="5"/>
  <c r="T53" i="5"/>
  <c r="T14" i="5"/>
  <c r="T31" i="5"/>
  <c r="AD46" i="5"/>
  <c r="T61" i="5"/>
  <c r="AD51" i="5"/>
  <c r="AJ66" i="11"/>
  <c r="K65" i="5" s="1"/>
  <c r="U65" i="5"/>
  <c r="AD28" i="5"/>
  <c r="AD15" i="5"/>
  <c r="AD17" i="5"/>
  <c r="T32" i="5"/>
  <c r="T62" i="5"/>
  <c r="T40" i="5"/>
  <c r="AD58" i="5"/>
  <c r="AD49" i="5"/>
  <c r="AD65" i="5"/>
  <c r="T51" i="5"/>
  <c r="T28" i="5"/>
  <c r="AD33" i="5"/>
  <c r="AD34" i="5"/>
  <c r="T15" i="5"/>
  <c r="T17" i="5"/>
  <c r="AD23" i="5"/>
  <c r="T58" i="5"/>
  <c r="AJ50" i="11"/>
  <c r="K49" i="5" s="1"/>
  <c r="U49" i="5"/>
  <c r="T49" i="5"/>
  <c r="T65" i="5"/>
  <c r="AA75" i="11"/>
  <c r="AJ75" i="11" s="1"/>
  <c r="L10" i="13" s="1"/>
  <c r="AA11" i="11"/>
  <c r="AJ11" i="11" s="1"/>
  <c r="K10" i="5" s="1"/>
  <c r="AD12" i="11"/>
  <c r="AM12" i="11" s="1"/>
  <c r="N11" i="5" s="1"/>
  <c r="AB10" i="11"/>
  <c r="AK10" i="11" s="1"/>
  <c r="L9" i="5" s="1"/>
  <c r="AB11" i="11"/>
  <c r="AK11" i="11" s="1"/>
  <c r="L10" i="5" s="1"/>
  <c r="AC78" i="11"/>
  <c r="AL78" i="11" s="1"/>
  <c r="N13" i="13" s="1"/>
  <c r="AE75" i="11"/>
  <c r="AN75" i="11" s="1"/>
  <c r="P10" i="13" s="1"/>
  <c r="AB79" i="11"/>
  <c r="AK79" i="11" s="1"/>
  <c r="M14" i="13" s="1"/>
  <c r="AE79" i="11"/>
  <c r="AN79" i="11" s="1"/>
  <c r="P14" i="13" s="1"/>
  <c r="AD79" i="11"/>
  <c r="AM79" i="11" s="1"/>
  <c r="O14" i="13" s="1"/>
  <c r="AC76" i="11"/>
  <c r="AL76" i="11" s="1"/>
  <c r="N11" i="13" s="1"/>
  <c r="AD74" i="11"/>
  <c r="AM74" i="11" s="1"/>
  <c r="O9" i="13" s="1"/>
  <c r="AE78" i="11"/>
  <c r="AN78" i="11" s="1"/>
  <c r="P13" i="13" s="1"/>
  <c r="AC12" i="11"/>
  <c r="AL12" i="11" s="1"/>
  <c r="M11" i="5" s="1"/>
  <c r="AE10" i="11"/>
  <c r="AN10" i="11" s="1"/>
  <c r="O9" i="5" s="1"/>
  <c r="AD78" i="11"/>
  <c r="AM78" i="11" s="1"/>
  <c r="O13" i="13" s="1"/>
  <c r="AA12" i="11"/>
  <c r="AJ12" i="11" s="1"/>
  <c r="K11" i="5" s="1"/>
  <c r="AA76" i="11"/>
  <c r="AC75" i="11"/>
  <c r="AL75" i="11" s="1"/>
  <c r="N10" i="13" s="1"/>
  <c r="AD11" i="11"/>
  <c r="AM11" i="11" s="1"/>
  <c r="N10" i="5" s="1"/>
  <c r="AE13" i="11"/>
  <c r="Y12" i="5" s="1"/>
  <c r="AB13" i="11"/>
  <c r="AA74" i="11"/>
  <c r="AJ74" i="11" s="1"/>
  <c r="L9" i="13" s="1"/>
  <c r="AB76" i="11"/>
  <c r="AK76" i="11" s="1"/>
  <c r="M11" i="13" s="1"/>
  <c r="AC79" i="11"/>
  <c r="AC13" i="11"/>
  <c r="AA77" i="11"/>
  <c r="AJ77" i="11" s="1"/>
  <c r="L12" i="13" s="1"/>
  <c r="AB77" i="11"/>
  <c r="AK77" i="11" s="1"/>
  <c r="M12" i="13" s="1"/>
  <c r="AD77" i="11"/>
  <c r="AB78" i="11"/>
  <c r="AK78" i="11" s="1"/>
  <c r="M13" i="13" s="1"/>
  <c r="AB12" i="11"/>
  <c r="AK12" i="11" s="1"/>
  <c r="L11" i="5" s="1"/>
  <c r="AB74" i="11"/>
  <c r="AK74" i="11" s="1"/>
  <c r="M9" i="13" s="1"/>
  <c r="AE76" i="11"/>
  <c r="AD76" i="11"/>
  <c r="AD75" i="11"/>
  <c r="AD10" i="11"/>
  <c r="AM10" i="11" s="1"/>
  <c r="N9" i="5" s="1"/>
  <c r="AE11" i="11"/>
  <c r="AA13" i="11"/>
  <c r="U12" i="5" s="1"/>
  <c r="AA78" i="11"/>
  <c r="AJ78" i="11" s="1"/>
  <c r="L13" i="13" s="1"/>
  <c r="AE12" i="11"/>
  <c r="AC74" i="11"/>
  <c r="AC11" i="11"/>
  <c r="AL11" i="11" s="1"/>
  <c r="M10" i="5" s="1"/>
  <c r="AD13" i="11"/>
  <c r="AA79" i="11"/>
  <c r="AE77" i="11"/>
  <c r="AN77" i="11" s="1"/>
  <c r="P12" i="13" s="1"/>
  <c r="AE74" i="11"/>
  <c r="AH79" i="11"/>
  <c r="AQ79" i="11" s="1"/>
  <c r="S14" i="13" s="1"/>
  <c r="AF79" i="11"/>
  <c r="AO79" i="11" s="1"/>
  <c r="Q14" i="13" s="1"/>
  <c r="AG79" i="11"/>
  <c r="AP79" i="11" s="1"/>
  <c r="R14" i="13" s="1"/>
  <c r="AI79" i="11"/>
  <c r="AR79" i="11" s="1"/>
  <c r="T14" i="13" s="1"/>
  <c r="AG13" i="11"/>
  <c r="AP13" i="11" s="1"/>
  <c r="Q12" i="5" s="1"/>
  <c r="AF13" i="11"/>
  <c r="AO13" i="11" s="1"/>
  <c r="P12" i="5" s="1"/>
  <c r="AH13" i="11"/>
  <c r="AQ13" i="11" s="1"/>
  <c r="R12" i="5" s="1"/>
  <c r="AI13" i="11"/>
  <c r="AR13" i="11" s="1"/>
  <c r="S12" i="5" s="1"/>
  <c r="X12" i="13"/>
  <c r="U9" i="5"/>
  <c r="AG12" i="11"/>
  <c r="AP12" i="11" s="1"/>
  <c r="Q11" i="5" s="1"/>
  <c r="AH12" i="11"/>
  <c r="AQ12" i="11" s="1"/>
  <c r="R11" i="5" s="1"/>
  <c r="AI12" i="11"/>
  <c r="AR12" i="11" s="1"/>
  <c r="S11" i="5" s="1"/>
  <c r="AF12" i="11"/>
  <c r="AO12" i="11" s="1"/>
  <c r="P11" i="5" s="1"/>
  <c r="AI76" i="11"/>
  <c r="AR76" i="11" s="1"/>
  <c r="T11" i="13" s="1"/>
  <c r="AG76" i="11"/>
  <c r="AP76" i="11" s="1"/>
  <c r="R11" i="13" s="1"/>
  <c r="AH76" i="11"/>
  <c r="AQ76" i="11" s="1"/>
  <c r="S11" i="13" s="1"/>
  <c r="AF76" i="11"/>
  <c r="AO76" i="11" s="1"/>
  <c r="Q11" i="13" s="1"/>
  <c r="AI75" i="11"/>
  <c r="AR75" i="11" s="1"/>
  <c r="T10" i="13" s="1"/>
  <c r="AG75" i="11"/>
  <c r="AP75" i="11" s="1"/>
  <c r="R10" i="13" s="1"/>
  <c r="AH75" i="11"/>
  <c r="AQ75" i="11" s="1"/>
  <c r="S10" i="13" s="1"/>
  <c r="AF75" i="11"/>
  <c r="AO75" i="11" s="1"/>
  <c r="Q10" i="13" s="1"/>
  <c r="AG74" i="11"/>
  <c r="AP74" i="11" s="1"/>
  <c r="R9" i="13" s="1"/>
  <c r="AI74" i="11"/>
  <c r="AR74" i="11" s="1"/>
  <c r="T9" i="13" s="1"/>
  <c r="AH74" i="11"/>
  <c r="AQ74" i="11" s="1"/>
  <c r="S9" i="13" s="1"/>
  <c r="AF74" i="11"/>
  <c r="AO74" i="11" s="1"/>
  <c r="Q9" i="13" s="1"/>
  <c r="AG10" i="11"/>
  <c r="AP10" i="11" s="1"/>
  <c r="Q9" i="5" s="1"/>
  <c r="AH10" i="11"/>
  <c r="AQ10" i="11" s="1"/>
  <c r="R9" i="5" s="1"/>
  <c r="AI10" i="11"/>
  <c r="AR10" i="11" s="1"/>
  <c r="S9" i="5" s="1"/>
  <c r="AF10" i="11"/>
  <c r="AO10" i="11" s="1"/>
  <c r="P9" i="5" s="1"/>
  <c r="AF11" i="11"/>
  <c r="AO11" i="11" s="1"/>
  <c r="P10" i="5" s="1"/>
  <c r="AG11" i="11"/>
  <c r="AP11" i="11" s="1"/>
  <c r="Q10" i="5" s="1"/>
  <c r="AI11" i="11"/>
  <c r="AR11" i="11" s="1"/>
  <c r="S10" i="5" s="1"/>
  <c r="AH11" i="11"/>
  <c r="AQ11" i="11" s="1"/>
  <c r="R10" i="5" s="1"/>
  <c r="AG77" i="11"/>
  <c r="AP77" i="11" s="1"/>
  <c r="R12" i="13" s="1"/>
  <c r="AH77" i="11"/>
  <c r="AQ77" i="11" s="1"/>
  <c r="S12" i="13" s="1"/>
  <c r="AF77" i="11"/>
  <c r="AO77" i="11" s="1"/>
  <c r="Q12" i="13" s="1"/>
  <c r="AI77" i="11"/>
  <c r="AR77" i="11" s="1"/>
  <c r="T12" i="13" s="1"/>
  <c r="AF78" i="11"/>
  <c r="AO78" i="11" s="1"/>
  <c r="Q13" i="13" s="1"/>
  <c r="AH78" i="11"/>
  <c r="AQ78" i="11" s="1"/>
  <c r="S13" i="13" s="1"/>
  <c r="AI78" i="11"/>
  <c r="AR78" i="11" s="1"/>
  <c r="T13" i="13" s="1"/>
  <c r="AG78" i="11"/>
  <c r="AP78" i="11" s="1"/>
  <c r="R13" i="13" s="1"/>
  <c r="W14" i="13" l="1"/>
  <c r="U12" i="13"/>
  <c r="Z14" i="13"/>
  <c r="U14" i="13"/>
  <c r="U10" i="13"/>
  <c r="U11" i="13"/>
  <c r="U13" i="13"/>
  <c r="T11" i="5"/>
  <c r="T12" i="5"/>
  <c r="T10" i="5"/>
  <c r="U10" i="5"/>
  <c r="T9" i="5"/>
  <c r="U9" i="13"/>
  <c r="X9" i="5"/>
  <c r="X13" i="13"/>
  <c r="Y14" i="13"/>
  <c r="Z13" i="13"/>
  <c r="V13" i="13"/>
  <c r="AJ13" i="11"/>
  <c r="K12" i="5" s="1"/>
  <c r="X9" i="13"/>
  <c r="AL74" i="11"/>
  <c r="N9" i="13" s="1"/>
  <c r="AN11" i="11"/>
  <c r="O10" i="5" s="1"/>
  <c r="Z11" i="13"/>
  <c r="AN76" i="11"/>
  <c r="P11" i="13" s="1"/>
  <c r="Y12" i="13"/>
  <c r="AM77" i="11"/>
  <c r="O12" i="13" s="1"/>
  <c r="AL79" i="11"/>
  <c r="N14" i="13" s="1"/>
  <c r="AN13" i="11"/>
  <c r="O12" i="5" s="1"/>
  <c r="V11" i="13"/>
  <c r="AJ76" i="11"/>
  <c r="L11" i="13" s="1"/>
  <c r="Z9" i="13"/>
  <c r="AN74" i="11"/>
  <c r="P9" i="13" s="1"/>
  <c r="AK13" i="11"/>
  <c r="L12" i="5" s="1"/>
  <c r="AJ79" i="11"/>
  <c r="L14" i="13" s="1"/>
  <c r="AN12" i="11"/>
  <c r="O11" i="5" s="1"/>
  <c r="AM76" i="11"/>
  <c r="O11" i="13" s="1"/>
  <c r="AL13" i="11"/>
  <c r="M12" i="5" s="1"/>
  <c r="X12" i="5"/>
  <c r="AM13" i="11"/>
  <c r="N12" i="5" s="1"/>
  <c r="Y10" i="13"/>
  <c r="AM75" i="11"/>
  <c r="O10" i="13" s="1"/>
  <c r="W12" i="5"/>
  <c r="V12" i="5"/>
  <c r="V14" i="13"/>
  <c r="Y9" i="5"/>
  <c r="W10" i="13"/>
  <c r="X14" i="13"/>
  <c r="X11" i="13"/>
  <c r="Y10" i="5"/>
  <c r="Y11" i="5"/>
  <c r="W9" i="5"/>
  <c r="AB12" i="5"/>
  <c r="AB14" i="13"/>
  <c r="Z12" i="5"/>
  <c r="AA14" i="13"/>
  <c r="AA12" i="5"/>
  <c r="AC14" i="13"/>
  <c r="AC12" i="5"/>
  <c r="AD14" i="13"/>
  <c r="Y11" i="13"/>
  <c r="W9" i="13"/>
  <c r="V10" i="5"/>
  <c r="W11" i="13"/>
  <c r="AC10" i="5"/>
  <c r="W10" i="5"/>
  <c r="AA9" i="5"/>
  <c r="V10" i="13"/>
  <c r="AB9" i="13"/>
  <c r="U11" i="5"/>
  <c r="AD10" i="13"/>
  <c r="AC11" i="13"/>
  <c r="Z11" i="5"/>
  <c r="Y9" i="13"/>
  <c r="AA10" i="5"/>
  <c r="Z9" i="5"/>
  <c r="AA9" i="13"/>
  <c r="AA10" i="13"/>
  <c r="AB11" i="13"/>
  <c r="AC11" i="5"/>
  <c r="Z10" i="13"/>
  <c r="X11" i="5"/>
  <c r="Z10" i="5"/>
  <c r="AC9" i="5"/>
  <c r="AC9" i="13"/>
  <c r="AC10" i="13"/>
  <c r="AD11" i="13"/>
  <c r="AB11" i="5"/>
  <c r="V9" i="5"/>
  <c r="W11" i="5"/>
  <c r="AB10" i="5"/>
  <c r="X10" i="5"/>
  <c r="AB9" i="5"/>
  <c r="X10" i="13"/>
  <c r="AD9" i="13"/>
  <c r="V11" i="5"/>
  <c r="AB10" i="13"/>
  <c r="AA11" i="13"/>
  <c r="V9" i="13"/>
  <c r="AA11" i="5"/>
  <c r="AB13" i="13"/>
  <c r="AD12" i="13"/>
  <c r="AC13" i="13"/>
  <c r="AC12" i="13"/>
  <c r="Y13" i="13"/>
  <c r="W12" i="13"/>
  <c r="V12" i="13"/>
  <c r="AA13" i="13"/>
  <c r="AB12" i="13"/>
  <c r="W13" i="13"/>
  <c r="AD13" i="13"/>
  <c r="AA12" i="13"/>
  <c r="Z12" i="13"/>
  <c r="AD11" i="5" l="1"/>
  <c r="AE10" i="13"/>
  <c r="AE12" i="13"/>
  <c r="AE11" i="13"/>
  <c r="AD10" i="5"/>
  <c r="AD9" i="5"/>
  <c r="AE14" i="13"/>
  <c r="AE13" i="13"/>
  <c r="AE9" i="13"/>
  <c r="AD12" i="5"/>
</calcChain>
</file>

<file path=xl/comments1.xml><?xml version="1.0" encoding="utf-8"?>
<comments xmlns="http://schemas.openxmlformats.org/spreadsheetml/2006/main">
  <authors>
    <author>Author</author>
  </authors>
  <commentList>
    <comment ref="F26" authorId="0">
      <text>
        <r>
          <rPr>
            <sz val="9"/>
            <color indexed="81"/>
            <rFont val="Tahoma"/>
            <family val="2"/>
          </rPr>
          <t>This information is only optional if the tool is being used for planning purposes.  If using for construction mitigation, the user is required to provide this information</t>
        </r>
      </text>
    </comment>
    <comment ref="N26" authorId="0">
      <text>
        <r>
          <rPr>
            <sz val="9"/>
            <color indexed="81"/>
            <rFont val="Tahoma"/>
            <family val="2"/>
          </rPr>
          <t>This information is only optional if the tool is being used for planning purposes.  If using for construction mitigation, the user is required to provide this information</t>
        </r>
      </text>
    </comment>
    <comment ref="D27" authorId="0">
      <text>
        <r>
          <rPr>
            <sz val="9"/>
            <color indexed="81"/>
            <rFont val="Tahoma"/>
            <family val="2"/>
          </rPr>
          <t xml:space="preserve">Vessel type descriptions available in "VesselDesc" tab
</t>
        </r>
      </text>
    </comment>
    <comment ref="E27" authorId="0">
      <text>
        <r>
          <rPr>
            <sz val="9"/>
            <color indexed="81"/>
            <rFont val="Tahoma"/>
            <family val="2"/>
          </rPr>
          <t>Averages from CARB Emission Calculation Database by vessel type:
 - Commercial Fishing: 1.1 engines/vessel
 - Charter Fishing: 1.8 engines/vessel
 - Ferries: 2.0 engines/vessel
 - Crew and Supply: 2.5 engines/vessel
 - Pilot Vessels: 1.7 engines/vessel
 - Tug Boats: 1.9 engines/vessel
 - Tow Boats: 2.1 engines/vessel
 - Work Boats: 1.5 engines/vessel
 - Others: 1.1 engines/vessel
 - Barge: not available
 - Dredge: not available</t>
        </r>
      </text>
    </comment>
    <comment ref="F27" authorId="0">
      <text>
        <r>
          <rPr>
            <sz val="9"/>
            <color indexed="81"/>
            <rFont val="Tahoma"/>
            <family val="2"/>
          </rPr>
          <t>If Engine Model Year is left blank, the engine model year will be assigned by conservatively assuming an engine age equal to the engine useful life (useful life by engine type is shown in the “CARB_Defaults” tab). Default or non-default estimates are reported along with results in the "MainEngineEmissRates" tab.</t>
        </r>
      </text>
    </comment>
    <comment ref="G27" authorId="0">
      <text>
        <r>
          <rPr>
            <sz val="9"/>
            <color indexed="81"/>
            <rFont val="Tahoma"/>
            <family val="2"/>
          </rPr>
          <t>If Engine Rated Power is left blank, a default Engine Rated Power will be assigned. Default Engine Rated Power was calculated by vessel and engine type from CARB emission inventory databases (databases are listed in "CARB_defaults" tab) by (1) finding the most populous Engine Rated Power bin by vessel type and engine type and (2) calculating the average Engine Rated Power for that bin. Default or non-default estimates are reported along with results in the "MainEngineEmissRates" tab.</t>
        </r>
      </text>
    </comment>
    <comment ref="M27" authorId="0">
      <text>
        <r>
          <rPr>
            <sz val="9"/>
            <color indexed="81"/>
            <rFont val="Tahoma"/>
            <family val="2"/>
          </rPr>
          <t>Averages from CARB Emission Calculation Database by vessel type:
 - Commercial Fishing: 0.5 engines/vessel
 - Charter Fishing: 0.8 engines/vessel
 - Ferries: 1.2 engines/vessel
 - Crew and Supply: 1.1 engines/vessel
 - Pilot Vessels: 0.1 engines/vessel
 - Tug Boats: 1.6 engines/vessel
 - Tow Boats: 1.2 engines/vessel
 - Work Boats: 0.3 engines/vessel
 - Others: 0.5 engines/vessel
 - Barge: not available
 - Dredge: not available</t>
        </r>
      </text>
    </comment>
    <comment ref="N27" authorId="0">
      <text>
        <r>
          <rPr>
            <sz val="9"/>
            <color indexed="81"/>
            <rFont val="Tahoma"/>
            <family val="2"/>
          </rPr>
          <t>If Engine Model Year is left blank, the engine model year will be assigned by conservatively assuming an engine age equal to the engine useful life (useful life by engine type is shown in the “CARB_Defaults” tab). Default or non-default estimates are reported along with results in the "AuxEngineEmissRates" tab.</t>
        </r>
      </text>
    </comment>
    <comment ref="O27" authorId="0">
      <text>
        <r>
          <rPr>
            <sz val="9"/>
            <color indexed="81"/>
            <rFont val="Tahoma"/>
            <family val="2"/>
          </rPr>
          <t>If Engine Rated Power is left blank, a default Engine Rated Power will be assigned. Default Engine Rated Power was calculated by vessel type and engine type  from CARB emission inventory databases (databases are listed in "CARB_defaults" tab) by (1) finding the most populous Engine Rated Power bin by vessel type and engine type and (2) calculating the average Engine Rated Power for that bin. Default or non-default estimates are reported along with results in the "AuxEngineEmissRates" tab.</t>
        </r>
      </text>
    </comment>
  </commentList>
</comments>
</file>

<file path=xl/comments2.xml><?xml version="1.0" encoding="utf-8"?>
<comments xmlns="http://schemas.openxmlformats.org/spreadsheetml/2006/main">
  <authors>
    <author>Author</author>
  </authors>
  <commentList>
    <comment ref="K8" authorId="0">
      <text>
        <r>
          <rPr>
            <b/>
            <sz val="9"/>
            <color indexed="81"/>
            <rFont val="Tahoma"/>
            <family val="2"/>
          </rPr>
          <t>Author:</t>
        </r>
        <r>
          <rPr>
            <sz val="9"/>
            <color indexed="81"/>
            <rFont val="Tahoma"/>
            <family val="2"/>
          </rPr>
          <t xml:space="preserve">
Brake specific fuel consumption in grams fuel per hp-hr.
</t>
        </r>
      </text>
    </comment>
  </commentList>
</comments>
</file>

<file path=xl/comments3.xml><?xml version="1.0" encoding="utf-8"?>
<comments xmlns="http://schemas.openxmlformats.org/spreadsheetml/2006/main">
  <authors>
    <author>Author</author>
  </authors>
  <commentList>
    <comment ref="K7" authorId="0">
      <text>
        <r>
          <rPr>
            <sz val="9"/>
            <color indexed="81"/>
            <rFont val="Tahoma"/>
            <family val="2"/>
          </rPr>
          <t xml:space="preserve">Documentation of California's 2000-2015 GHG Inventory: Water-borne : Intrastate : Harbor craft - Distillate
https://www.arb.ca.gov/cc/inventory/doc/doc_index.php </t>
        </r>
      </text>
    </comment>
  </commentList>
</comments>
</file>

<file path=xl/sharedStrings.xml><?xml version="1.0" encoding="utf-8"?>
<sst xmlns="http://schemas.openxmlformats.org/spreadsheetml/2006/main" count="3275" uniqueCount="204">
  <si>
    <t>Barge/Dredge</t>
  </si>
  <si>
    <t>Aux Engine Use</t>
  </si>
  <si>
    <t>Vessel Type</t>
  </si>
  <si>
    <t>Compressor</t>
  </si>
  <si>
    <t>Crane</t>
  </si>
  <si>
    <t>Deck_door_engine</t>
  </si>
  <si>
    <t>Dredger</t>
  </si>
  <si>
    <t>Generator</t>
  </si>
  <si>
    <t>Hoist_swing_winch</t>
  </si>
  <si>
    <t>Other</t>
  </si>
  <si>
    <t>Pump</t>
  </si>
  <si>
    <t>Commercial Harborcraft</t>
  </si>
  <si>
    <t>Commercial Fishing</t>
  </si>
  <si>
    <t>Charter Fishing</t>
  </si>
  <si>
    <t>Ferries</t>
  </si>
  <si>
    <t>Crew and Supply</t>
  </si>
  <si>
    <t>Pilot Vessels</t>
  </si>
  <si>
    <t>Tug Boats</t>
  </si>
  <si>
    <t>Tow Boats</t>
  </si>
  <si>
    <t>Work Boats</t>
  </si>
  <si>
    <t>Others</t>
  </si>
  <si>
    <t>Type of vessel</t>
  </si>
  <si>
    <t>N/A</t>
  </si>
  <si>
    <t>Database</t>
  </si>
  <si>
    <t>Access database</t>
  </si>
  <si>
    <t>id</t>
  </si>
  <si>
    <t>Barge</t>
  </si>
  <si>
    <t>Dredge</t>
  </si>
  <si>
    <t>VariableName</t>
  </si>
  <si>
    <t>Commercial_Fishing</t>
  </si>
  <si>
    <t>Charter_Fishing</t>
  </si>
  <si>
    <t>Crew_and_Supply</t>
  </si>
  <si>
    <t>Pilot_Vessels</t>
  </si>
  <si>
    <t>Tug_Boats</t>
  </si>
  <si>
    <t>Tow_Boats</t>
  </si>
  <si>
    <t>Work_Boats</t>
  </si>
  <si>
    <t>NOx</t>
  </si>
  <si>
    <t>CO</t>
  </si>
  <si>
    <t>SMAQMD Harborcraft, Dredge and Barge Emission Factor Calculator - Input Data Page</t>
  </si>
  <si>
    <t>Project Name:</t>
  </si>
  <si>
    <t>Mailing Address:</t>
  </si>
  <si>
    <t>INSTRUCTIONS:</t>
  </si>
  <si>
    <t>Vessel Number</t>
  </si>
  <si>
    <t>Vessel Name</t>
  </si>
  <si>
    <t>Auxiliary Engine Type</t>
  </si>
  <si>
    <t>No. of Engines</t>
  </si>
  <si>
    <t>Engine Model Year</t>
  </si>
  <si>
    <t>Engine Load Factor</t>
  </si>
  <si>
    <r>
      <t>PM</t>
    </r>
    <r>
      <rPr>
        <b/>
        <vertAlign val="subscript"/>
        <sz val="12"/>
        <color theme="1"/>
        <rFont val="Calibri"/>
        <family val="2"/>
        <scheme val="minor"/>
      </rPr>
      <t>10</t>
    </r>
  </si>
  <si>
    <r>
      <t>CO</t>
    </r>
    <r>
      <rPr>
        <b/>
        <vertAlign val="subscript"/>
        <sz val="12"/>
        <color theme="1"/>
        <rFont val="Calibri"/>
        <family val="2"/>
        <scheme val="minor"/>
      </rPr>
      <t>2</t>
    </r>
  </si>
  <si>
    <r>
      <t>CH</t>
    </r>
    <r>
      <rPr>
        <b/>
        <vertAlign val="subscript"/>
        <sz val="12"/>
        <color theme="1"/>
        <rFont val="Calibri"/>
        <family val="2"/>
        <scheme val="minor"/>
      </rPr>
      <t>4</t>
    </r>
  </si>
  <si>
    <r>
      <t>N</t>
    </r>
    <r>
      <rPr>
        <b/>
        <vertAlign val="subscript"/>
        <sz val="12"/>
        <color theme="1"/>
        <rFont val="Calibri"/>
        <family val="2"/>
        <scheme val="minor"/>
      </rPr>
      <t>2</t>
    </r>
    <r>
      <rPr>
        <b/>
        <sz val="12"/>
        <color theme="1"/>
        <rFont val="Calibri"/>
        <family val="2"/>
        <scheme val="minor"/>
      </rPr>
      <t>O</t>
    </r>
  </si>
  <si>
    <t>Emission Rates (g/hr)</t>
  </si>
  <si>
    <t>Emission Rates (g/bhp-hr)</t>
  </si>
  <si>
    <t>ROG</t>
  </si>
  <si>
    <t>SMAQMD Harborcraft, Dredge and Barge Emission Factor Calculator - Main Engine Emission Rates</t>
  </si>
  <si>
    <t>SMAQMD Harborcraft, Dredge and Barge Emission Factor Calculator - Auxiliary Engine Emission Rates</t>
  </si>
  <si>
    <t>SMAQMD Harborcraft, Dredge and Barge Emission Factor Calculator - Documentation</t>
  </si>
  <si>
    <t>SMAQMD Harborcraft, Dredge and Barge Emission Factor Calculator - Emission Factor Calculations</t>
  </si>
  <si>
    <t>SMAQMD Harborcraft, Dredge and Barge Emission Factor Calculator - CARB Emission Factors Inputs</t>
  </si>
  <si>
    <t>Engine Rated Power (hp)</t>
  </si>
  <si>
    <r>
      <t>PM</t>
    </r>
    <r>
      <rPr>
        <b/>
        <vertAlign val="subscript"/>
        <sz val="12"/>
        <color theme="1"/>
        <rFont val="Calibri"/>
        <family val="2"/>
        <scheme val="minor"/>
      </rPr>
      <t>2.5</t>
    </r>
  </si>
  <si>
    <t>Vessel/Engine Information</t>
  </si>
  <si>
    <t>HP Category</t>
  </si>
  <si>
    <t>Model Year</t>
  </si>
  <si>
    <t>A1</t>
  </si>
  <si>
    <t>A2</t>
  </si>
  <si>
    <t>PM</t>
  </si>
  <si>
    <t>Min HP</t>
  </si>
  <si>
    <t>Max HP</t>
  </si>
  <si>
    <t>Engine Category</t>
  </si>
  <si>
    <t>Description</t>
  </si>
  <si>
    <t>B1</t>
  </si>
  <si>
    <t>B2</t>
  </si>
  <si>
    <t>C1</t>
  </si>
  <si>
    <t>Harbor Craft auxiliary engine</t>
  </si>
  <si>
    <t>Crew and Supply Vessel main engine</t>
  </si>
  <si>
    <t>Harbor Craft main engine</t>
  </si>
  <si>
    <t>Crew and Supply Vessel auxiliary engine</t>
  </si>
  <si>
    <t>A/B</t>
  </si>
  <si>
    <t>C</t>
  </si>
  <si>
    <t>C2</t>
  </si>
  <si>
    <t>Barge and Dredge main engine</t>
  </si>
  <si>
    <t>Barge and Dredge auxiliary engine</t>
  </si>
  <si>
    <t>Zero-Hour Emission Factor (g/hp-hr)</t>
  </si>
  <si>
    <t>HC</t>
  </si>
  <si>
    <t>GHG Parameters</t>
  </si>
  <si>
    <t>GHG Type</t>
  </si>
  <si>
    <t>CO2</t>
  </si>
  <si>
    <t>CH4</t>
  </si>
  <si>
    <t>N2O</t>
  </si>
  <si>
    <t>GHG Emitted per Unit Activity (g/gal)</t>
  </si>
  <si>
    <t>Global Warming Potential</t>
  </si>
  <si>
    <t>PM10</t>
  </si>
  <si>
    <t>PM2.5</t>
  </si>
  <si>
    <t>Vessel_Type</t>
  </si>
  <si>
    <t>Vessel Default Parameters</t>
  </si>
  <si>
    <t>Load Factor</t>
  </si>
  <si>
    <t>Useful Life</t>
  </si>
  <si>
    <r>
      <t>PM</t>
    </r>
    <r>
      <rPr>
        <b/>
        <vertAlign val="subscript"/>
        <sz val="10"/>
        <color theme="1"/>
        <rFont val="Calibri"/>
        <family val="2"/>
        <scheme val="minor"/>
      </rPr>
      <t>10</t>
    </r>
  </si>
  <si>
    <r>
      <t>PM</t>
    </r>
    <r>
      <rPr>
        <b/>
        <vertAlign val="subscript"/>
        <sz val="10"/>
        <color theme="1"/>
        <rFont val="Calibri"/>
        <family val="2"/>
        <scheme val="minor"/>
      </rPr>
      <t>2.5</t>
    </r>
  </si>
  <si>
    <r>
      <t>CO</t>
    </r>
    <r>
      <rPr>
        <b/>
        <vertAlign val="subscript"/>
        <sz val="10"/>
        <color theme="1"/>
        <rFont val="Calibri"/>
        <family val="2"/>
        <scheme val="minor"/>
      </rPr>
      <t>2</t>
    </r>
  </si>
  <si>
    <r>
      <t>CH</t>
    </r>
    <r>
      <rPr>
        <b/>
        <vertAlign val="subscript"/>
        <sz val="10"/>
        <color theme="1"/>
        <rFont val="Calibri"/>
        <family val="2"/>
        <scheme val="minor"/>
      </rPr>
      <t>4</t>
    </r>
  </si>
  <si>
    <r>
      <t>N</t>
    </r>
    <r>
      <rPr>
        <b/>
        <vertAlign val="subscript"/>
        <sz val="10"/>
        <color theme="1"/>
        <rFont val="Calibri"/>
        <family val="2"/>
        <scheme val="minor"/>
      </rPr>
      <t>2</t>
    </r>
    <r>
      <rPr>
        <b/>
        <sz val="10"/>
        <color theme="1"/>
        <rFont val="Calibri"/>
        <family val="2"/>
        <scheme val="minor"/>
      </rPr>
      <t>O</t>
    </r>
  </si>
  <si>
    <t>Zero-Hour Emission Factors (g/hp-hr)</t>
  </si>
  <si>
    <t>Engine HP</t>
  </si>
  <si>
    <t>LOOKUP</t>
  </si>
  <si>
    <t>Engine Type</t>
  </si>
  <si>
    <t>Main</t>
  </si>
  <si>
    <t>Aux</t>
  </si>
  <si>
    <t>MdlYr Group</t>
  </si>
  <si>
    <t>Activity</t>
  </si>
  <si>
    <t>Calendar Year:</t>
  </si>
  <si>
    <t>Age</t>
  </si>
  <si>
    <t>Annual Hours</t>
  </si>
  <si>
    <t>Average Annual Hours</t>
  </si>
  <si>
    <t>Fuel Correction Factor</t>
  </si>
  <si>
    <t>Model Year Bin</t>
  </si>
  <si>
    <t>FCF HP Category</t>
  </si>
  <si>
    <t>BSFC (g/hp-hr)</t>
  </si>
  <si>
    <t>Fuel Density</t>
  </si>
  <si>
    <t>g/gal</t>
  </si>
  <si>
    <t>Main Engine Emission Factor Calculator</t>
  </si>
  <si>
    <t>Auxiliary Engine Emission Factor Calculator</t>
  </si>
  <si>
    <t>HP Category ID</t>
  </si>
  <si>
    <t>Vessel Type ID</t>
  </si>
  <si>
    <t>Combined Vessel Type and Engine Type ID</t>
  </si>
  <si>
    <t>Commercial Fishing Generator</t>
  </si>
  <si>
    <t>Charter Fishing Generator</t>
  </si>
  <si>
    <t>Ferries Generator</t>
  </si>
  <si>
    <t>Crew and Supply Generator</t>
  </si>
  <si>
    <t>Pilot Vessels Generator</t>
  </si>
  <si>
    <t>Tug Boats Generator</t>
  </si>
  <si>
    <t>Work Boats Generator</t>
  </si>
  <si>
    <t>Others Generator</t>
  </si>
  <si>
    <t>Barge/Dredge Generator</t>
  </si>
  <si>
    <t>Number of Entries:</t>
  </si>
  <si>
    <t>MY Bin</t>
  </si>
  <si>
    <t>No. of engines</t>
  </si>
  <si>
    <t>Inventory Calendar Year</t>
  </si>
  <si>
    <t>Status and error messages</t>
  </si>
  <si>
    <t>Yes</t>
  </si>
  <si>
    <t>No</t>
  </si>
  <si>
    <t>Number of engines</t>
  </si>
  <si>
    <t>Data sources:</t>
  </si>
  <si>
    <t>https://www.arb.ca.gov/msei/california_harbor_craft_emissions_inventory_database_10072011.mdb</t>
  </si>
  <si>
    <t>https://www.arb.ca.gov/msei/california_crew_supply_emissions_inventory_database_10072011.mdb</t>
  </si>
  <si>
    <t>https://www.arb.ca.gov/msei/california_barge_dredge_emissions_inventory_database_10072011.mdb</t>
  </si>
  <si>
    <t>BSFC</t>
  </si>
  <si>
    <r>
      <t>SO</t>
    </r>
    <r>
      <rPr>
        <b/>
        <vertAlign val="subscript"/>
        <sz val="10"/>
        <color theme="1"/>
        <rFont val="Calibri"/>
        <family val="2"/>
        <scheme val="minor"/>
      </rPr>
      <t>2</t>
    </r>
  </si>
  <si>
    <r>
      <t>SO</t>
    </r>
    <r>
      <rPr>
        <b/>
        <vertAlign val="subscript"/>
        <sz val="12"/>
        <color theme="1"/>
        <rFont val="Calibri"/>
        <family val="2"/>
        <scheme val="minor"/>
      </rPr>
      <t>2</t>
    </r>
  </si>
  <si>
    <t>Required Inputs</t>
  </si>
  <si>
    <t>Optional Input</t>
  </si>
  <si>
    <t>Required Input</t>
  </si>
  <si>
    <t>Inputs and Status</t>
  </si>
  <si>
    <t>A1. Inventory Calendar year</t>
  </si>
  <si>
    <t>A2. Main Engine Inputs</t>
  </si>
  <si>
    <t>A3. Auxiliary Engine Inputs</t>
  </si>
  <si>
    <t>2. After entering inputs, review status and error messages (cell E14); make changes as necessary until this cell is green indicating 
    that inputs are ready.</t>
  </si>
  <si>
    <t>3. Results may be reviewed in "MainEngineEmissRates" and "AuxEngineEmissRates" tabs, both colored yellow.</t>
  </si>
  <si>
    <t>Optional Inputs</t>
  </si>
  <si>
    <t>Inputs color legend</t>
  </si>
  <si>
    <r>
      <t>CO</t>
    </r>
    <r>
      <rPr>
        <b/>
        <vertAlign val="subscript"/>
        <sz val="12"/>
        <color theme="1"/>
        <rFont val="Calibri"/>
        <family val="2"/>
        <scheme val="minor"/>
      </rPr>
      <t>2</t>
    </r>
    <r>
      <rPr>
        <b/>
        <sz val="12"/>
        <color theme="1"/>
        <rFont val="Calibri"/>
        <family val="2"/>
        <scheme val="minor"/>
      </rPr>
      <t>e</t>
    </r>
  </si>
  <si>
    <t>Emission Rates (lb/hr; estimates for each row are totals over the number of engines listed in column J for that row)</t>
  </si>
  <si>
    <t>Project Location:</t>
  </si>
  <si>
    <t>Contact Person:</t>
  </si>
  <si>
    <t>Phone Number:</t>
  </si>
  <si>
    <t>Email Address:</t>
  </si>
  <si>
    <t>Number of Engines</t>
  </si>
  <si>
    <t>Barges</t>
  </si>
  <si>
    <t xml:space="preserve"> Cargo barges carry liquid, bulk, and containerized cargo within and between harbors.  Work barges may carry construction materials or equipment.</t>
  </si>
  <si>
    <t xml:space="preserve"> Vessels used for carrying personnel and supplies to and from offshore and in-harbor locations</t>
  </si>
  <si>
    <t>Dredges</t>
  </si>
  <si>
    <t xml:space="preserve"> Vessels used for public use in the transportation of persons or property</t>
  </si>
  <si>
    <t xml:space="preserve"> Vessels used to guide ocean-going vessels into and out of a port or harbor</t>
  </si>
  <si>
    <t xml:space="preserve"> Vessels used to perform duties such as fire/rescue, law enforcement, hydrographic surveys, spill/response research, training, and construction</t>
  </si>
  <si>
    <t>Vessel Descriptions (Pictures and Descriptions Sourced from SCAQMD and CARB Reports)</t>
  </si>
  <si>
    <t>SMAQMD Harborcraft, Dredge and Barge Emission Factor Calculator - Brief Vessel Descriptions</t>
  </si>
  <si>
    <t xml:space="preserve"> Vessels used in the search and collection of fish for the purpose of sale at market</t>
  </si>
  <si>
    <t xml:space="preserve"> Vessels available for hire by the general public and used for the search and collection of fish for the purpose of personal consumption</t>
  </si>
  <si>
    <t xml:space="preserve">  Special purpose barges used to construct and maintain channels, berths, docks, breakwaters and other facilities in harbors and ports</t>
  </si>
  <si>
    <t xml:space="preserve"> Vessels used for the towing and pushing of ships or other floating structures such as barges</t>
  </si>
  <si>
    <t xml:space="preserve"> Vessels used to tow barges and pontoons.  The hull of these vessels is usually rectangular in plan and has little freeboard.</t>
  </si>
  <si>
    <t xml:space="preserve"> Vessels used in various commercial operations that do not fit into any other category such as vessels used to dispose of cremated remains</t>
  </si>
  <si>
    <t>Average HP</t>
  </si>
  <si>
    <r>
      <rPr>
        <b/>
        <sz val="11"/>
        <color theme="1"/>
        <rFont val="Calibri"/>
        <family val="2"/>
        <scheme val="minor"/>
      </rPr>
      <t xml:space="preserve">Version 1.0
</t>
    </r>
    <r>
      <rPr>
        <sz val="11"/>
        <color theme="1"/>
        <rFont val="Calibri"/>
        <family val="2"/>
        <scheme val="minor"/>
      </rPr>
      <t xml:space="preserve">1. User provides vessel type; the following inputs for main engines: model year, horsepower, engine count; the following inputs for auxiliary engines: engine type, model year, horsepower, engine count.  If engine horsepower or model year are not provided an average estimate from the CARB source calculators will be used to develop emission rates.
2. Calculator looks up zero-hour emission factors, deterioration factors, load factor, and useful life.
3. Calculator calculates emission rates (lb/hr) and emission factors (g/bhp-hr).
4. Additional documentation available in June (2017) Ramboll Environ Memorandum
</t>
    </r>
    <r>
      <rPr>
        <sz val="11"/>
        <color rgb="FFFF0000"/>
        <rFont val="Calibri"/>
        <family val="2"/>
        <scheme val="minor"/>
      </rPr>
      <t/>
    </r>
  </si>
  <si>
    <t>Data sources for all tables below except GHG Parameters:</t>
  </si>
  <si>
    <r>
      <rPr>
        <b/>
        <sz val="11"/>
        <color theme="1"/>
        <rFont val="Calibri"/>
        <family val="2"/>
        <scheme val="minor"/>
      </rPr>
      <t>Reference Sources for Vessel Descriptions and Pictures Below:</t>
    </r>
    <r>
      <rPr>
        <sz val="11"/>
        <color theme="1"/>
        <rFont val="Calibri"/>
        <family val="2"/>
        <scheme val="minor"/>
      </rPr>
      <t xml:space="preserve">
   1. South Coast Air Quality Management District, 2015, Draft Technology Assessment: Commercial Harbor Craft, 
        http://www.arb.ca.gov/msprog/tech/techreport/draft_chc_technology_assessment.pdf
   2. California Air Resources Board, 2004, Statewide Commercial Harbor Craft Survey: Final Report, 
        https://www.arb.ca.gov/ports/marinevess/harborcraft/documents/hcsurveyrep0304.pdf
  3. San Francisco Bay Crossings, Dutra in the Delta,
        http://www.baycrossings.com/dispnews.php?id=2538 
  4. Dutra Group Inc, Fleet
       http://www.dutragroup.com/equipment-aggregates-dredging-marine-construction.html?id=39 
</t>
    </r>
  </si>
  <si>
    <t>Calendar Year Range</t>
  </si>
  <si>
    <t>Home Port</t>
  </si>
  <si>
    <t>Inputs</t>
  </si>
  <si>
    <t>A4. Project Information</t>
  </si>
  <si>
    <t>Company Name:</t>
  </si>
  <si>
    <t>Emission Rates for a Single Engine (g/bhp-hr)</t>
  </si>
  <si>
    <t>Tow Boats / Push Boats</t>
  </si>
  <si>
    <t>Deterioration Factor (g/hp-hr)</t>
  </si>
  <si>
    <t>SMAQMD Harborcraft, Dredge and Barge Emission Factor Calculator - CARB Defaults</t>
  </si>
  <si>
    <t>1. Enter inputs into tables A1, A2, A3, and A4 below.  Required inputs must be entered to estimate emission rates, optional inputs 
    should be entered if available.</t>
  </si>
  <si>
    <t>Tow Boats / Push Boats Generator</t>
  </si>
  <si>
    <t>Deterioration Factors (g/hp - hr)</t>
  </si>
  <si>
    <t>SMAQMD Harborcraft, Dredge and Barge Emission Factor Calculator - Instructions</t>
  </si>
  <si>
    <t>Emission Rates (lb/hr; estimates for each row are totals over the number of engines listed in column K for that row)</t>
  </si>
  <si>
    <t>Date (mm/dd/yyyy):</t>
  </si>
  <si>
    <r>
      <rPr>
        <b/>
        <sz val="11"/>
        <color theme="1"/>
        <rFont val="Calibri"/>
        <family val="2"/>
        <scheme val="minor"/>
      </rPr>
      <t xml:space="preserve">Introduction: </t>
    </r>
    <r>
      <rPr>
        <sz val="11"/>
        <color theme="1"/>
        <rFont val="Calibri"/>
        <family val="2"/>
        <scheme val="minor"/>
      </rPr>
      <t xml:space="preserve">This tool estimates emission rates for harbor craft engines based on California Air Resources Board emission estimation databases.
</t>
    </r>
    <r>
      <rPr>
        <b/>
        <sz val="11"/>
        <color theme="1"/>
        <rFont val="Calibri"/>
        <family val="2"/>
        <scheme val="minor"/>
      </rPr>
      <t>How to start using this tool:</t>
    </r>
    <r>
      <rPr>
        <sz val="11"/>
        <color theme="1"/>
        <rFont val="Calibri"/>
        <family val="2"/>
        <scheme val="minor"/>
      </rPr>
      <t xml:space="preserve">
     1. Review the </t>
    </r>
    <r>
      <rPr>
        <u/>
        <sz val="11"/>
        <color theme="1"/>
        <rFont val="Calibri"/>
        <family val="2"/>
        <scheme val="minor"/>
      </rPr>
      <t>Instructions</t>
    </r>
    <r>
      <rPr>
        <sz val="11"/>
        <color theme="1"/>
        <rFont val="Calibri"/>
        <family val="2"/>
        <scheme val="minor"/>
      </rPr>
      <t xml:space="preserve"> tab
     2. Enter data in the </t>
    </r>
    <r>
      <rPr>
        <u/>
        <sz val="11"/>
        <color theme="1"/>
        <rFont val="Calibri"/>
        <family val="2"/>
        <scheme val="minor"/>
      </rPr>
      <t>Inputs</t>
    </r>
    <r>
      <rPr>
        <sz val="11"/>
        <color theme="1"/>
        <rFont val="Calibri"/>
        <family val="2"/>
        <scheme val="minor"/>
      </rPr>
      <t xml:space="preserve"> tab
     3. View final results in the </t>
    </r>
    <r>
      <rPr>
        <u/>
        <sz val="11"/>
        <color theme="1"/>
        <rFont val="Calibri"/>
        <family val="2"/>
        <scheme val="minor"/>
      </rPr>
      <t>MainEngineEmissRates</t>
    </r>
    <r>
      <rPr>
        <sz val="11"/>
        <color theme="1"/>
        <rFont val="Calibri"/>
        <family val="2"/>
        <scheme val="minor"/>
      </rPr>
      <t xml:space="preserve"> and </t>
    </r>
    <r>
      <rPr>
        <u/>
        <sz val="11"/>
        <color theme="1"/>
        <rFont val="Calibri"/>
        <family val="2"/>
        <scheme val="minor"/>
      </rPr>
      <t>AuxEngineEmissRates</t>
    </r>
    <r>
      <rPr>
        <sz val="11"/>
        <color theme="1"/>
        <rFont val="Calibri"/>
        <family val="2"/>
        <scheme val="minor"/>
      </rPr>
      <t xml:space="preserve"> tabs
</t>
    </r>
    <r>
      <rPr>
        <b/>
        <sz val="11"/>
        <color theme="1"/>
        <rFont val="Calibri"/>
        <family val="2"/>
        <scheme val="minor"/>
      </rPr>
      <t>Tab Descriptions:</t>
    </r>
    <r>
      <rPr>
        <sz val="11"/>
        <color theme="1"/>
        <rFont val="Calibri"/>
        <family val="2"/>
        <scheme val="minor"/>
      </rPr>
      <t xml:space="preserve">
- </t>
    </r>
    <r>
      <rPr>
        <u/>
        <sz val="11"/>
        <color theme="1"/>
        <rFont val="Calibri"/>
        <family val="2"/>
        <scheme val="minor"/>
      </rPr>
      <t>Instructions:</t>
    </r>
    <r>
      <rPr>
        <sz val="11"/>
        <color theme="1"/>
        <rFont val="Calibri"/>
        <family val="2"/>
        <scheme val="minor"/>
      </rPr>
      <t xml:space="preserve"> The current tab with brief description of all tabs and calculator functions.
- </t>
    </r>
    <r>
      <rPr>
        <u/>
        <sz val="11"/>
        <color theme="1"/>
        <rFont val="Calibri"/>
        <family val="2"/>
        <scheme val="minor"/>
      </rPr>
      <t>Input:</t>
    </r>
    <r>
      <rPr>
        <sz val="11"/>
        <color theme="1"/>
        <rFont val="Calibri"/>
        <family val="2"/>
        <scheme val="minor"/>
      </rPr>
      <t xml:space="preserve"> This is the only tab that requires user input. Not all fields in this tab are required for the calculations to be completed. Different colors are used to indicate which fields are required and which are optional. </t>
    </r>
    <r>
      <rPr>
        <i/>
        <sz val="11"/>
        <color theme="1"/>
        <rFont val="Calibri"/>
        <family val="2"/>
        <scheme val="minor"/>
      </rPr>
      <t>If using this tool for environmental planning purposes, the engine model year, engine rated power, vessel number and location for Main Engine Inputs and Auxiliary Engine Inputs are optional since during the planning phase of a project the User is not expected to know this information.  If this tool is being used for calculating emissions for construction mitigation purposes, the User must provide ALL Main Engine Inputs and Auxiliary Engine Inputs.  The engine model year, engine rated power, vessel number and location information is expected to be accessible for the construction phase of a project.</t>
    </r>
    <r>
      <rPr>
        <sz val="11"/>
        <color theme="1"/>
        <rFont val="Calibri"/>
        <family val="2"/>
        <scheme val="minor"/>
      </rPr>
      <t xml:space="preserve">
- </t>
    </r>
    <r>
      <rPr>
        <u/>
        <sz val="11"/>
        <color theme="1"/>
        <rFont val="Calibri"/>
        <family val="2"/>
        <scheme val="minor"/>
      </rPr>
      <t>MainEngineEmissRates:</t>
    </r>
    <r>
      <rPr>
        <sz val="11"/>
        <color theme="1"/>
        <rFont val="Calibri"/>
        <family val="2"/>
        <scheme val="minor"/>
      </rPr>
      <t xml:space="preserve"> This tab contains final results (emission rates and emission factors) for the main engine(s) of each vessel specified in the "A2. Main Engine" input table in the "Inputs" tab.
- </t>
    </r>
    <r>
      <rPr>
        <u/>
        <sz val="11"/>
        <color theme="1"/>
        <rFont val="Calibri"/>
        <family val="2"/>
        <scheme val="minor"/>
      </rPr>
      <t>AuxEngineEmissRates:</t>
    </r>
    <r>
      <rPr>
        <sz val="11"/>
        <color theme="1"/>
        <rFont val="Calibri"/>
        <family val="2"/>
        <scheme val="minor"/>
      </rPr>
      <t xml:space="preserve"> This tab contains final results (emission rates and emission factors) for each auxiliary engine specified in the "A3. Auxiliary Engine" input table in the "Inputs" tab.
- </t>
    </r>
    <r>
      <rPr>
        <u/>
        <sz val="11"/>
        <color theme="1"/>
        <rFont val="Calibri"/>
        <family val="2"/>
        <scheme val="minor"/>
      </rPr>
      <t>VesselDesc:</t>
    </r>
    <r>
      <rPr>
        <sz val="11"/>
        <color theme="1"/>
        <rFont val="Calibri"/>
        <family val="2"/>
        <scheme val="minor"/>
      </rPr>
      <t xml:space="preserve"> This tab includes brief descriptions of harbor craft vessel types.
- </t>
    </r>
    <r>
      <rPr>
        <u/>
        <sz val="11"/>
        <color theme="1"/>
        <rFont val="Calibri"/>
        <family val="2"/>
        <scheme val="minor"/>
      </rPr>
      <t>Documentation:</t>
    </r>
    <r>
      <rPr>
        <sz val="11"/>
        <color theme="1"/>
        <rFont val="Calibri"/>
        <family val="2"/>
        <scheme val="minor"/>
      </rPr>
      <t xml:space="preserve"> This tab documents calculator version information.
- </t>
    </r>
    <r>
      <rPr>
        <u/>
        <sz val="11"/>
        <color theme="1"/>
        <rFont val="Calibri"/>
        <family val="2"/>
        <scheme val="minor"/>
      </rPr>
      <t>Calculations:</t>
    </r>
    <r>
      <rPr>
        <sz val="11"/>
        <color theme="1"/>
        <rFont val="Calibri"/>
        <family val="2"/>
        <scheme val="minor"/>
      </rPr>
      <t xml:space="preserve"> Contains all emission factor and emission rate calculations. The "MainEngineEmissRates" and "AuxEngineEmissRates" tabs reference cells in this tab.
- </t>
    </r>
    <r>
      <rPr>
        <u/>
        <sz val="11"/>
        <color theme="1"/>
        <rFont val="Calibri"/>
        <family val="2"/>
        <scheme val="minor"/>
      </rPr>
      <t>CARB_EFs:</t>
    </r>
    <r>
      <rPr>
        <sz val="11"/>
        <color theme="1"/>
        <rFont val="Calibri"/>
        <family val="2"/>
        <scheme val="minor"/>
      </rPr>
      <t xml:space="preserve"> Contains reference emission factors.
- </t>
    </r>
    <r>
      <rPr>
        <u/>
        <sz val="11"/>
        <color theme="1"/>
        <rFont val="Calibri"/>
        <family val="2"/>
        <scheme val="minor"/>
      </rPr>
      <t>CARB_Defaults:</t>
    </r>
    <r>
      <rPr>
        <sz val="11"/>
        <color theme="1"/>
        <rFont val="Calibri"/>
        <family val="2"/>
        <scheme val="minor"/>
      </rPr>
      <t xml:space="preserve"> Contains default information such as useful life, load factors, average usage, rated horsepower, and model year.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</si>
</sst>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0.0"/>
  </numFmts>
  <fonts count="28" x14ac:knownFonts="1">
    <font>
      <sz val="11"/>
      <color theme="1"/>
      <name val="Calibri"/>
      <family val="2"/>
      <scheme val="minor"/>
    </font>
    <font>
      <sz val="10"/>
      <color indexed="8"/>
      <name val="Arial"/>
      <family val="2"/>
    </font>
    <font>
      <sz val="9"/>
      <color indexed="8"/>
      <name val="Arial"/>
      <family val="2"/>
    </font>
    <font>
      <b/>
      <sz val="12"/>
      <color theme="1"/>
      <name val="Calibri"/>
      <family val="2"/>
      <scheme val="minor"/>
    </font>
    <font>
      <b/>
      <u/>
      <sz val="14"/>
      <color theme="1"/>
      <name val="Calibri"/>
      <family val="2"/>
      <scheme val="minor"/>
    </font>
    <font>
      <u/>
      <sz val="11"/>
      <color theme="10"/>
      <name val="Calibri"/>
      <family val="2"/>
      <scheme val="minor"/>
    </font>
    <font>
      <sz val="14"/>
      <color rgb="FFFF0000"/>
      <name val="Calibri"/>
      <family val="2"/>
      <scheme val="minor"/>
    </font>
    <font>
      <b/>
      <sz val="11"/>
      <color theme="1"/>
      <name val="Calibri"/>
      <family val="2"/>
      <scheme val="minor"/>
    </font>
    <font>
      <b/>
      <sz val="10"/>
      <name val="Arial"/>
      <family val="2"/>
    </font>
    <font>
      <b/>
      <sz val="11"/>
      <name val="Calibri"/>
      <family val="2"/>
      <scheme val="minor"/>
    </font>
    <font>
      <sz val="11"/>
      <name val="Calibri"/>
      <family val="2"/>
      <scheme val="minor"/>
    </font>
    <font>
      <b/>
      <vertAlign val="subscript"/>
      <sz val="12"/>
      <color theme="1"/>
      <name val="Calibri"/>
      <family val="2"/>
      <scheme val="minor"/>
    </font>
    <font>
      <b/>
      <u/>
      <sz val="14"/>
      <name val="Arial"/>
      <family val="2"/>
    </font>
    <font>
      <sz val="10"/>
      <color theme="1"/>
      <name val="Calibri"/>
      <family val="2"/>
      <scheme val="minor"/>
    </font>
    <font>
      <b/>
      <sz val="10"/>
      <color theme="1"/>
      <name val="Calibri"/>
      <family val="2"/>
      <scheme val="minor"/>
    </font>
    <font>
      <b/>
      <vertAlign val="subscript"/>
      <sz val="10"/>
      <color theme="1"/>
      <name val="Calibri"/>
      <family val="2"/>
      <scheme val="minor"/>
    </font>
    <font>
      <b/>
      <u/>
      <sz val="16"/>
      <color theme="1"/>
      <name val="Calibri"/>
      <family val="2"/>
      <scheme val="minor"/>
    </font>
    <font>
      <u/>
      <sz val="16"/>
      <color theme="1"/>
      <name val="Calibri"/>
      <family val="2"/>
      <scheme val="minor"/>
    </font>
    <font>
      <sz val="11"/>
      <color theme="0"/>
      <name val="Calibri"/>
      <family val="2"/>
      <scheme val="minor"/>
    </font>
    <font>
      <b/>
      <u/>
      <sz val="11"/>
      <name val="Calibri"/>
      <family val="2"/>
      <scheme val="minor"/>
    </font>
    <font>
      <sz val="11"/>
      <color theme="5" tint="-0.499984740745262"/>
      <name val="Calibri"/>
      <family val="2"/>
      <scheme val="minor"/>
    </font>
    <font>
      <sz val="9"/>
      <color indexed="81"/>
      <name val="Tahoma"/>
      <family val="2"/>
    </font>
    <font>
      <b/>
      <sz val="9"/>
      <color indexed="81"/>
      <name val="Tahoma"/>
      <family val="2"/>
    </font>
    <font>
      <sz val="11"/>
      <color rgb="FFFF0000"/>
      <name val="Calibri"/>
      <family val="2"/>
      <scheme val="minor"/>
    </font>
    <font>
      <sz val="12"/>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0.249977111117893"/>
        <bgColor indexed="64"/>
      </patternFill>
    </fill>
  </fills>
  <borders count="36">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s>
  <cellStyleXfs count="3">
    <xf numFmtId="0" fontId="0" fillId="0" borderId="0"/>
    <xf numFmtId="0" fontId="1" fillId="0" borderId="0"/>
    <xf numFmtId="0" fontId="5" fillId="0" borderId="0" applyNumberFormat="0" applyFill="0" applyBorder="0" applyAlignment="0" applyProtection="0"/>
  </cellStyleXfs>
  <cellXfs count="218">
    <xf numFmtId="0" fontId="0" fillId="0" borderId="0" xfId="0"/>
    <xf numFmtId="0" fontId="1" fillId="0" borderId="1" xfId="1" applyFont="1" applyFill="1" applyBorder="1" applyAlignment="1"/>
    <xf numFmtId="0" fontId="1" fillId="0" borderId="2" xfId="1" applyFont="1" applyFill="1" applyBorder="1" applyAlignment="1"/>
    <xf numFmtId="0" fontId="2" fillId="0" borderId="1" xfId="1" applyFont="1" applyFill="1" applyBorder="1" applyAlignment="1">
      <alignment wrapText="1"/>
    </xf>
    <xf numFmtId="0" fontId="1" fillId="0" borderId="0" xfId="1" applyFont="1" applyFill="1" applyBorder="1" applyAlignment="1"/>
    <xf numFmtId="0" fontId="2" fillId="0" borderId="0" xfId="1" applyFont="1" applyFill="1" applyBorder="1" applyAlignment="1">
      <alignment wrapText="1"/>
    </xf>
    <xf numFmtId="0" fontId="0" fillId="2" borderId="0" xfId="0" applyFill="1"/>
    <xf numFmtId="0" fontId="0" fillId="2" borderId="0" xfId="0" applyFill="1" applyBorder="1"/>
    <xf numFmtId="0" fontId="0" fillId="2" borderId="7" xfId="0" applyFill="1" applyBorder="1"/>
    <xf numFmtId="0" fontId="0" fillId="2" borderId="5" xfId="0" applyFill="1" applyBorder="1"/>
    <xf numFmtId="0" fontId="4" fillId="2" borderId="0" xfId="0" applyFont="1" applyFill="1" applyBorder="1"/>
    <xf numFmtId="0" fontId="3" fillId="2" borderId="0" xfId="0" applyFont="1" applyFill="1" applyBorder="1" applyAlignment="1">
      <alignment wrapText="1"/>
    </xf>
    <xf numFmtId="0" fontId="6" fillId="2" borderId="0" xfId="0" applyFont="1" applyFill="1" applyBorder="1"/>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0" fillId="2" borderId="19" xfId="0" applyFill="1" applyBorder="1"/>
    <xf numFmtId="0" fontId="0" fillId="2" borderId="20" xfId="0" applyFill="1" applyBorder="1"/>
    <xf numFmtId="0" fontId="3" fillId="3" borderId="9" xfId="0" applyFont="1" applyFill="1" applyBorder="1" applyAlignment="1">
      <alignment horizontal="center" vertical="center" wrapText="1"/>
    </xf>
    <xf numFmtId="0" fontId="7" fillId="2" borderId="10" xfId="0" applyFont="1" applyFill="1" applyBorder="1"/>
    <xf numFmtId="0" fontId="0" fillId="2" borderId="0" xfId="0" applyFont="1" applyFill="1" applyBorder="1"/>
    <xf numFmtId="0" fontId="0" fillId="2" borderId="11" xfId="0" applyFont="1" applyFill="1" applyBorder="1"/>
    <xf numFmtId="0" fontId="0" fillId="2" borderId="12" xfId="0" applyFont="1" applyFill="1" applyBorder="1"/>
    <xf numFmtId="0" fontId="5" fillId="2" borderId="0" xfId="2" applyFont="1" applyFill="1" applyBorder="1"/>
    <xf numFmtId="0" fontId="10" fillId="2" borderId="0" xfId="0" applyFont="1" applyFill="1" applyBorder="1" applyAlignment="1">
      <alignment horizontal="center" vertical="center"/>
    </xf>
    <xf numFmtId="0" fontId="0" fillId="2" borderId="0" xfId="0" applyFont="1" applyFill="1" applyBorder="1" applyAlignment="1"/>
    <xf numFmtId="0" fontId="0" fillId="2" borderId="0" xfId="0" applyFont="1" applyFill="1" applyBorder="1" applyAlignment="1">
      <alignment wrapText="1"/>
    </xf>
    <xf numFmtId="0" fontId="0" fillId="2" borderId="5" xfId="0" applyFont="1" applyFill="1" applyBorder="1" applyAlignment="1"/>
    <xf numFmtId="0" fontId="0" fillId="2" borderId="5" xfId="0" applyFont="1" applyFill="1" applyBorder="1"/>
    <xf numFmtId="0" fontId="0" fillId="2" borderId="5" xfId="0" applyFont="1" applyFill="1" applyBorder="1" applyAlignment="1">
      <alignment wrapText="1"/>
    </xf>
    <xf numFmtId="0" fontId="7" fillId="2" borderId="5" xfId="0" applyFont="1" applyFill="1" applyBorder="1" applyAlignment="1"/>
    <xf numFmtId="0" fontId="12" fillId="2" borderId="0" xfId="0" applyFont="1" applyFill="1" applyAlignment="1">
      <alignment vertical="center"/>
    </xf>
    <xf numFmtId="0" fontId="0" fillId="2" borderId="0" xfId="0" applyFill="1" applyAlignment="1">
      <alignment horizontal="center"/>
    </xf>
    <xf numFmtId="0" fontId="13" fillId="4" borderId="5" xfId="0" applyFont="1" applyFill="1" applyBorder="1" applyAlignment="1">
      <alignment horizontal="center"/>
    </xf>
    <xf numFmtId="0" fontId="13" fillId="2" borderId="5" xfId="0" applyFont="1" applyFill="1" applyBorder="1" applyAlignment="1">
      <alignment horizontal="center"/>
    </xf>
    <xf numFmtId="0" fontId="14" fillId="4" borderId="5" xfId="0" applyFont="1" applyFill="1" applyBorder="1" applyAlignment="1">
      <alignment horizontal="center"/>
    </xf>
    <xf numFmtId="0" fontId="14" fillId="4" borderId="28" xfId="0" applyFont="1" applyFill="1" applyBorder="1" applyAlignment="1">
      <alignment horizontal="center"/>
    </xf>
    <xf numFmtId="0" fontId="8" fillId="2" borderId="0" xfId="0" applyFont="1" applyFill="1" applyAlignment="1">
      <alignment horizontal="left" vertical="center" wrapText="1"/>
    </xf>
    <xf numFmtId="0" fontId="13" fillId="2" borderId="0" xfId="0" applyFont="1" applyFill="1"/>
    <xf numFmtId="0" fontId="13" fillId="2" borderId="5" xfId="0" applyFont="1" applyFill="1" applyBorder="1"/>
    <xf numFmtId="0" fontId="14" fillId="4" borderId="28" xfId="0" applyFont="1" applyFill="1" applyBorder="1" applyAlignment="1">
      <alignment horizontal="center" wrapText="1"/>
    </xf>
    <xf numFmtId="0" fontId="14" fillId="4" borderId="5" xfId="0" applyFont="1" applyFill="1" applyBorder="1" applyAlignment="1">
      <alignment horizontal="center" wrapText="1"/>
    </xf>
    <xf numFmtId="164" fontId="13" fillId="2" borderId="5" xfId="0" applyNumberFormat="1" applyFont="1" applyFill="1" applyBorder="1" applyAlignment="1">
      <alignment horizontal="center"/>
    </xf>
    <xf numFmtId="0" fontId="13" fillId="2" borderId="7" xfId="0" applyFont="1" applyFill="1" applyBorder="1"/>
    <xf numFmtId="0" fontId="13" fillId="2" borderId="9" xfId="0" applyFont="1" applyFill="1" applyBorder="1"/>
    <xf numFmtId="0" fontId="13" fillId="2" borderId="19" xfId="0" applyFont="1" applyFill="1" applyBorder="1"/>
    <xf numFmtId="0" fontId="13" fillId="2" borderId="20" xfId="0" applyFont="1" applyFill="1" applyBorder="1"/>
    <xf numFmtId="0" fontId="13" fillId="2" borderId="23" xfId="0" applyFont="1" applyFill="1" applyBorder="1"/>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6" xfId="0" applyFont="1" applyFill="1" applyBorder="1" applyAlignment="1">
      <alignment horizontal="center" vertical="center" wrapText="1"/>
    </xf>
    <xf numFmtId="2" fontId="12" fillId="2" borderId="0" xfId="0" applyNumberFormat="1" applyFont="1" applyFill="1" applyAlignment="1">
      <alignment vertical="center"/>
    </xf>
    <xf numFmtId="2" fontId="0" fillId="2" borderId="0" xfId="0" applyNumberFormat="1" applyFill="1"/>
    <xf numFmtId="2" fontId="14" fillId="4" borderId="8" xfId="0" applyNumberFormat="1" applyFont="1" applyFill="1" applyBorder="1" applyAlignment="1">
      <alignment horizontal="center" vertical="center" wrapText="1"/>
    </xf>
    <xf numFmtId="2" fontId="13" fillId="2" borderId="8" xfId="0" applyNumberFormat="1" applyFont="1" applyFill="1" applyBorder="1"/>
    <xf numFmtId="2" fontId="13" fillId="2" borderId="21" xfId="0" applyNumberFormat="1" applyFont="1" applyFill="1" applyBorder="1"/>
    <xf numFmtId="3" fontId="12" fillId="2" borderId="0" xfId="0" applyNumberFormat="1" applyFont="1" applyFill="1" applyAlignment="1">
      <alignment vertical="center"/>
    </xf>
    <xf numFmtId="3" fontId="0" fillId="2" borderId="0" xfId="0" applyNumberFormat="1" applyFill="1"/>
    <xf numFmtId="3" fontId="14" fillId="4" borderId="9" xfId="0" applyNumberFormat="1" applyFont="1" applyFill="1" applyBorder="1" applyAlignment="1">
      <alignment horizontal="center" vertical="center" wrapText="1"/>
    </xf>
    <xf numFmtId="3" fontId="13" fillId="2" borderId="9" xfId="0" applyNumberFormat="1" applyFont="1" applyFill="1" applyBorder="1"/>
    <xf numFmtId="3" fontId="13" fillId="2" borderId="23" xfId="0" applyNumberFormat="1" applyFont="1" applyFill="1" applyBorder="1"/>
    <xf numFmtId="2" fontId="14" fillId="4" borderId="9" xfId="0" applyNumberFormat="1" applyFont="1" applyFill="1" applyBorder="1" applyAlignment="1">
      <alignment horizontal="center" vertical="center" wrapText="1"/>
    </xf>
    <xf numFmtId="2" fontId="13" fillId="2" borderId="9" xfId="0" applyNumberFormat="1" applyFont="1" applyFill="1" applyBorder="1"/>
    <xf numFmtId="164" fontId="13" fillId="2" borderId="8" xfId="0" applyNumberFormat="1" applyFont="1" applyFill="1" applyBorder="1"/>
    <xf numFmtId="164" fontId="13" fillId="2" borderId="5" xfId="0" applyNumberFormat="1" applyFont="1" applyFill="1" applyBorder="1"/>
    <xf numFmtId="164" fontId="13" fillId="2" borderId="6" xfId="0" applyNumberFormat="1" applyFont="1" applyFill="1" applyBorder="1"/>
    <xf numFmtId="164" fontId="13" fillId="2" borderId="7" xfId="0" applyNumberFormat="1" applyFont="1" applyFill="1" applyBorder="1"/>
    <xf numFmtId="2" fontId="14" fillId="4" borderId="24" xfId="0" applyNumberFormat="1" applyFont="1" applyFill="1" applyBorder="1" applyAlignment="1">
      <alignment horizontal="center" vertical="center" wrapText="1"/>
    </xf>
    <xf numFmtId="2" fontId="14" fillId="4" borderId="7" xfId="0" applyNumberFormat="1" applyFont="1" applyFill="1" applyBorder="1" applyAlignment="1">
      <alignment horizontal="center" vertical="center" wrapText="1"/>
    </xf>
    <xf numFmtId="2" fontId="13" fillId="2" borderId="7" xfId="0" applyNumberFormat="1" applyFont="1" applyFill="1" applyBorder="1"/>
    <xf numFmtId="2" fontId="13" fillId="2" borderId="19" xfId="0" applyNumberFormat="1" applyFont="1" applyFill="1" applyBorder="1"/>
    <xf numFmtId="1" fontId="13" fillId="2" borderId="30" xfId="0" applyNumberFormat="1" applyFont="1" applyFill="1" applyBorder="1"/>
    <xf numFmtId="0" fontId="7" fillId="2" borderId="0" xfId="0" applyFont="1" applyFill="1"/>
    <xf numFmtId="0" fontId="13" fillId="4" borderId="5" xfId="0" applyFont="1" applyFill="1" applyBorder="1" applyAlignment="1">
      <alignment horizontal="center"/>
    </xf>
    <xf numFmtId="2" fontId="14" fillId="4" borderId="6" xfId="0" applyNumberFormat="1" applyFont="1" applyFill="1" applyBorder="1" applyAlignment="1">
      <alignment horizontal="center" vertical="center" wrapText="1"/>
    </xf>
    <xf numFmtId="1" fontId="13" fillId="2" borderId="6" xfId="0" applyNumberFormat="1" applyFont="1" applyFill="1" applyBorder="1"/>
    <xf numFmtId="0" fontId="13" fillId="4" borderId="28" xfId="0" applyFont="1" applyFill="1" applyBorder="1" applyAlignment="1">
      <alignment horizontal="center"/>
    </xf>
    <xf numFmtId="1" fontId="13" fillId="2" borderId="5" xfId="0" applyNumberFormat="1" applyFont="1" applyFill="1" applyBorder="1" applyAlignment="1">
      <alignment horizontal="center"/>
    </xf>
    <xf numFmtId="165" fontId="13" fillId="2" borderId="6" xfId="0" applyNumberFormat="1" applyFont="1" applyFill="1" applyBorder="1"/>
    <xf numFmtId="165" fontId="13" fillId="2" borderId="5" xfId="0" applyNumberFormat="1" applyFont="1" applyFill="1" applyBorder="1"/>
    <xf numFmtId="165" fontId="13" fillId="2" borderId="8" xfId="0" applyNumberFormat="1" applyFont="1" applyFill="1" applyBorder="1"/>
    <xf numFmtId="165" fontId="13" fillId="2" borderId="19" xfId="0" applyNumberFormat="1" applyFont="1" applyFill="1" applyBorder="1"/>
    <xf numFmtId="165" fontId="13" fillId="2" borderId="22" xfId="0" applyNumberFormat="1" applyFont="1" applyFill="1" applyBorder="1"/>
    <xf numFmtId="165" fontId="13" fillId="2" borderId="20" xfId="0" applyNumberFormat="1" applyFont="1" applyFill="1" applyBorder="1"/>
    <xf numFmtId="165" fontId="13" fillId="2" borderId="21" xfId="0" applyNumberFormat="1" applyFont="1" applyFill="1" applyBorder="1"/>
    <xf numFmtId="0" fontId="0" fillId="2" borderId="0" xfId="0" applyFill="1" applyAlignment="1">
      <alignment horizontal="left"/>
    </xf>
    <xf numFmtId="0" fontId="13" fillId="2" borderId="0" xfId="0" applyFont="1" applyFill="1" applyBorder="1"/>
    <xf numFmtId="3" fontId="13" fillId="2" borderId="0" xfId="0" applyNumberFormat="1" applyFont="1" applyFill="1" applyBorder="1"/>
    <xf numFmtId="2" fontId="13" fillId="2" borderId="0" xfId="0" applyNumberFormat="1" applyFont="1" applyFill="1" applyBorder="1"/>
    <xf numFmtId="165" fontId="13" fillId="2" borderId="0" xfId="0" applyNumberFormat="1" applyFont="1" applyFill="1" applyBorder="1"/>
    <xf numFmtId="0" fontId="16" fillId="2" borderId="0" xfId="0" applyFont="1" applyFill="1"/>
    <xf numFmtId="0" fontId="17" fillId="2" borderId="0" xfId="0" applyFont="1" applyFill="1"/>
    <xf numFmtId="1" fontId="13" fillId="2" borderId="24" xfId="0" applyNumberFormat="1" applyFont="1" applyFill="1" applyBorder="1"/>
    <xf numFmtId="1" fontId="13" fillId="2" borderId="22" xfId="0" applyNumberFormat="1" applyFont="1" applyFill="1" applyBorder="1"/>
    <xf numFmtId="1" fontId="13" fillId="2" borderId="29" xfId="0" applyNumberFormat="1" applyFont="1" applyFill="1" applyBorder="1"/>
    <xf numFmtId="3" fontId="13" fillId="2" borderId="7" xfId="0" applyNumberFormat="1" applyFont="1" applyFill="1" applyBorder="1"/>
    <xf numFmtId="3" fontId="13" fillId="2" borderId="19" xfId="0" applyNumberFormat="1" applyFont="1" applyFill="1" applyBorder="1"/>
    <xf numFmtId="164" fontId="13" fillId="2" borderId="19" xfId="0" applyNumberFormat="1" applyFont="1" applyFill="1" applyBorder="1"/>
    <xf numFmtId="164" fontId="13" fillId="2" borderId="20" xfId="0" applyNumberFormat="1" applyFont="1" applyFill="1" applyBorder="1"/>
    <xf numFmtId="164" fontId="13" fillId="2" borderId="21" xfId="0" applyNumberFormat="1" applyFont="1" applyFill="1" applyBorder="1"/>
    <xf numFmtId="2" fontId="13" fillId="2" borderId="5" xfId="0" applyNumberFormat="1" applyFont="1" applyFill="1" applyBorder="1"/>
    <xf numFmtId="2" fontId="13" fillId="2" borderId="20" xfId="0" applyNumberFormat="1" applyFont="1" applyFill="1" applyBorder="1"/>
    <xf numFmtId="164" fontId="13" fillId="2" borderId="22" xfId="0" applyNumberFormat="1" applyFont="1" applyFill="1" applyBorder="1"/>
    <xf numFmtId="164" fontId="0" fillId="2" borderId="5" xfId="0" applyNumberFormat="1" applyFill="1" applyBorder="1"/>
    <xf numFmtId="164" fontId="0" fillId="2" borderId="8" xfId="0" applyNumberFormat="1" applyFill="1" applyBorder="1"/>
    <xf numFmtId="166" fontId="0" fillId="2" borderId="8" xfId="0" applyNumberFormat="1" applyFill="1" applyBorder="1"/>
    <xf numFmtId="166" fontId="0" fillId="2" borderId="21" xfId="0" applyNumberFormat="1" applyFill="1" applyBorder="1"/>
    <xf numFmtId="164" fontId="0" fillId="2" borderId="20" xfId="0" applyNumberFormat="1" applyFill="1" applyBorder="1"/>
    <xf numFmtId="164" fontId="0" fillId="2" borderId="21" xfId="0" applyNumberFormat="1" applyFill="1" applyBorder="1"/>
    <xf numFmtId="2" fontId="0" fillId="2" borderId="5" xfId="0" applyNumberFormat="1" applyFill="1" applyBorder="1"/>
    <xf numFmtId="2" fontId="0" fillId="2" borderId="20" xfId="0" applyNumberFormat="1" applyFill="1" applyBorder="1"/>
    <xf numFmtId="2" fontId="13" fillId="2" borderId="5" xfId="0" applyNumberFormat="1" applyFont="1" applyFill="1" applyBorder="1" applyAlignment="1">
      <alignment horizontal="center"/>
    </xf>
    <xf numFmtId="165" fontId="13" fillId="2" borderId="9" xfId="0" applyNumberFormat="1" applyFont="1" applyFill="1" applyBorder="1"/>
    <xf numFmtId="165" fontId="13" fillId="2" borderId="23" xfId="0" applyNumberFormat="1" applyFont="1" applyFill="1" applyBorder="1"/>
    <xf numFmtId="165" fontId="13" fillId="2" borderId="7" xfId="0" applyNumberFormat="1" applyFont="1" applyFill="1" applyBorder="1"/>
    <xf numFmtId="2" fontId="13" fillId="2" borderId="23" xfId="0" applyNumberFormat="1" applyFont="1" applyFill="1" applyBorder="1"/>
    <xf numFmtId="3" fontId="13" fillId="2" borderId="6" xfId="0" applyNumberFormat="1" applyFont="1" applyFill="1" applyBorder="1"/>
    <xf numFmtId="3" fontId="13" fillId="2" borderId="22" xfId="0" applyNumberFormat="1" applyFont="1" applyFill="1" applyBorder="1"/>
    <xf numFmtId="1" fontId="13" fillId="2" borderId="8" xfId="0" applyNumberFormat="1" applyFont="1" applyFill="1" applyBorder="1"/>
    <xf numFmtId="2" fontId="14" fillId="4" borderId="30" xfId="0" applyNumberFormat="1" applyFont="1" applyFill="1" applyBorder="1" applyAlignment="1">
      <alignment horizontal="center" vertical="center" wrapText="1"/>
    </xf>
    <xf numFmtId="1" fontId="13" fillId="2" borderId="31" xfId="0" applyNumberFormat="1" applyFont="1" applyFill="1" applyBorder="1"/>
    <xf numFmtId="1" fontId="13" fillId="2" borderId="21" xfId="0" applyNumberFormat="1" applyFont="1" applyFill="1" applyBorder="1"/>
    <xf numFmtId="0" fontId="10" fillId="0" borderId="6" xfId="0" applyNumberFormat="1" applyFont="1" applyBorder="1" applyAlignment="1" applyProtection="1">
      <alignment horizontal="center" vertical="center"/>
      <protection locked="0"/>
    </xf>
    <xf numFmtId="0" fontId="18" fillId="2" borderId="0" xfId="0" applyFont="1" applyFill="1"/>
    <xf numFmtId="2" fontId="0" fillId="2" borderId="9" xfId="0" applyNumberFormat="1" applyFill="1" applyBorder="1"/>
    <xf numFmtId="2" fontId="0" fillId="2" borderId="23" xfId="0" applyNumberFormat="1" applyFill="1" applyBorder="1"/>
    <xf numFmtId="1" fontId="0" fillId="2" borderId="9" xfId="0" applyNumberFormat="1" applyFill="1" applyBorder="1"/>
    <xf numFmtId="1" fontId="0" fillId="2" borderId="5" xfId="0" applyNumberFormat="1" applyFill="1" applyBorder="1"/>
    <xf numFmtId="0" fontId="5" fillId="2" borderId="0" xfId="2" applyFill="1"/>
    <xf numFmtId="0" fontId="9" fillId="6" borderId="9" xfId="0" applyFont="1" applyFill="1" applyBorder="1" applyAlignment="1">
      <alignment vertical="center"/>
    </xf>
    <xf numFmtId="0" fontId="19" fillId="6" borderId="6" xfId="0" applyFont="1" applyFill="1" applyBorder="1" applyAlignment="1">
      <alignment vertical="center"/>
    </xf>
    <xf numFmtId="0" fontId="7" fillId="6" borderId="5" xfId="0" applyFont="1" applyFill="1" applyBorder="1" applyAlignment="1">
      <alignment horizontal="center" vertical="center" wrapText="1"/>
    </xf>
    <xf numFmtId="1" fontId="13" fillId="2" borderId="9" xfId="0" applyNumberFormat="1" applyFont="1" applyFill="1" applyBorder="1"/>
    <xf numFmtId="1" fontId="13" fillId="2" borderId="23" xfId="0" applyNumberFormat="1" applyFont="1" applyFill="1" applyBorder="1"/>
    <xf numFmtId="1" fontId="0" fillId="2" borderId="23" xfId="0" applyNumberFormat="1" applyFill="1" applyBorder="1"/>
    <xf numFmtId="0" fontId="0" fillId="2" borderId="5" xfId="0" applyFill="1" applyBorder="1" applyAlignment="1">
      <alignment horizontal="left" vertical="top" wrapText="1"/>
    </xf>
    <xf numFmtId="0" fontId="7" fillId="7" borderId="6" xfId="0" applyFont="1" applyFill="1" applyBorder="1" applyAlignment="1">
      <alignment horizontal="center" vertical="center" wrapText="1"/>
    </xf>
    <xf numFmtId="0" fontId="7" fillId="7" borderId="5" xfId="0" applyFont="1" applyFill="1" applyBorder="1" applyAlignment="1">
      <alignment horizontal="center" vertical="center" wrapText="1"/>
    </xf>
    <xf numFmtId="2" fontId="0" fillId="2" borderId="6" xfId="0" applyNumberFormat="1" applyFill="1" applyBorder="1"/>
    <xf numFmtId="2" fontId="0" fillId="2" borderId="22" xfId="0" applyNumberFormat="1" applyFill="1" applyBorder="1"/>
    <xf numFmtId="164" fontId="0" fillId="2" borderId="7" xfId="0" applyNumberFormat="1" applyFill="1" applyBorder="1"/>
    <xf numFmtId="164" fontId="0" fillId="2" borderId="19" xfId="0" applyNumberFormat="1" applyFill="1" applyBorder="1"/>
    <xf numFmtId="0" fontId="3" fillId="3" borderId="18" xfId="0" applyFont="1" applyFill="1" applyBorder="1" applyAlignment="1">
      <alignment horizontal="center"/>
    </xf>
    <xf numFmtId="0" fontId="3" fillId="3" borderId="30" xfId="0" applyFont="1" applyFill="1" applyBorder="1" applyAlignment="1">
      <alignment horizontal="center" vertical="center" wrapText="1"/>
    </xf>
    <xf numFmtId="1" fontId="0" fillId="2" borderId="8" xfId="0" applyNumberFormat="1" applyFill="1" applyBorder="1"/>
    <xf numFmtId="1" fontId="0" fillId="2" borderId="21" xfId="0" applyNumberFormat="1" applyFill="1" applyBorder="1"/>
    <xf numFmtId="0" fontId="0" fillId="0" borderId="5" xfId="0" applyBorder="1" applyAlignment="1">
      <alignment horizontal="center" vertical="center" wrapText="1"/>
    </xf>
    <xf numFmtId="0" fontId="26" fillId="0" borderId="0" xfId="0" applyFont="1"/>
    <xf numFmtId="4" fontId="13" fillId="2" borderId="6" xfId="0" applyNumberFormat="1" applyFont="1" applyFill="1" applyBorder="1"/>
    <xf numFmtId="4" fontId="13" fillId="2" borderId="5" xfId="0" applyNumberFormat="1" applyFont="1" applyFill="1" applyBorder="1"/>
    <xf numFmtId="4" fontId="13" fillId="2" borderId="7" xfId="0" applyNumberFormat="1" applyFont="1" applyFill="1" applyBorder="1"/>
    <xf numFmtId="0" fontId="14" fillId="4" borderId="5" xfId="0" applyFont="1" applyFill="1" applyBorder="1" applyAlignment="1">
      <alignment horizontal="center" wrapText="1"/>
    </xf>
    <xf numFmtId="0" fontId="14" fillId="4" borderId="5" xfId="0" applyFont="1" applyFill="1" applyBorder="1" applyAlignment="1">
      <alignment horizontal="center"/>
    </xf>
    <xf numFmtId="1" fontId="0" fillId="2" borderId="20" xfId="0" applyNumberFormat="1" applyFill="1" applyBorder="1"/>
    <xf numFmtId="0" fontId="13" fillId="2" borderId="0" xfId="0" applyFont="1" applyFill="1" applyBorder="1" applyAlignment="1">
      <alignment wrapText="1"/>
    </xf>
    <xf numFmtId="0" fontId="24" fillId="2" borderId="13" xfId="0" applyFont="1" applyFill="1" applyBorder="1" applyAlignment="1">
      <alignment vertical="top"/>
    </xf>
    <xf numFmtId="0" fontId="24" fillId="2" borderId="14" xfId="0" applyFont="1" applyFill="1" applyBorder="1" applyAlignment="1">
      <alignment vertical="top"/>
    </xf>
    <xf numFmtId="0" fontId="0" fillId="2" borderId="14" xfId="0" applyFont="1" applyFill="1" applyBorder="1"/>
    <xf numFmtId="0" fontId="0" fillId="2" borderId="15" xfId="0" applyFont="1" applyFill="1" applyBorder="1"/>
    <xf numFmtId="1" fontId="13" fillId="2" borderId="5" xfId="0" applyNumberFormat="1" applyFont="1" applyFill="1" applyBorder="1"/>
    <xf numFmtId="0" fontId="10" fillId="6" borderId="5" xfId="0" applyFont="1" applyFill="1" applyBorder="1" applyAlignment="1">
      <alignment vertical="center" wrapText="1"/>
    </xf>
    <xf numFmtId="0" fontId="10" fillId="6" borderId="5" xfId="0" applyFont="1" applyFill="1" applyBorder="1" applyAlignment="1">
      <alignment horizontal="left" vertical="center" wrapText="1"/>
    </xf>
    <xf numFmtId="0" fontId="0" fillId="2" borderId="5" xfId="0" applyFill="1" applyBorder="1" applyAlignment="1">
      <alignment horizontal="left" vertical="top" wrapText="1"/>
    </xf>
    <xf numFmtId="0" fontId="0" fillId="2" borderId="5" xfId="0" applyFill="1" applyBorder="1" applyAlignment="1">
      <alignment horizontal="left" vertical="top"/>
    </xf>
    <xf numFmtId="0" fontId="7" fillId="6" borderId="9" xfId="0" applyFont="1" applyFill="1" applyBorder="1" applyAlignment="1">
      <alignment horizontal="left"/>
    </xf>
    <xf numFmtId="0" fontId="7" fillId="6" borderId="24" xfId="0" applyFont="1" applyFill="1" applyBorder="1" applyAlignment="1">
      <alignment horizontal="left"/>
    </xf>
    <xf numFmtId="0" fontId="7" fillId="6" borderId="6" xfId="0" applyFont="1" applyFill="1" applyBorder="1" applyAlignment="1">
      <alignment horizontal="left"/>
    </xf>
    <xf numFmtId="14" fontId="10" fillId="2" borderId="9" xfId="0" applyNumberFormat="1"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24" fillId="2" borderId="3"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4" xfId="0" applyFont="1" applyFill="1" applyBorder="1" applyAlignment="1">
      <alignment horizontal="left" vertical="top" wrapText="1"/>
    </xf>
    <xf numFmtId="0" fontId="7" fillId="6" borderId="5" xfId="0" applyFont="1" applyFill="1" applyBorder="1" applyAlignment="1">
      <alignment horizontal="center" vertical="top"/>
    </xf>
    <xf numFmtId="0" fontId="7" fillId="7" borderId="24" xfId="0" applyFont="1" applyFill="1" applyBorder="1" applyAlignment="1">
      <alignment horizontal="center" vertical="top"/>
    </xf>
    <xf numFmtId="0" fontId="7" fillId="7" borderId="6" xfId="0" applyFont="1" applyFill="1" applyBorder="1" applyAlignment="1">
      <alignment horizontal="center" vertical="top"/>
    </xf>
    <xf numFmtId="0" fontId="0" fillId="6" borderId="26" xfId="0" applyFont="1" applyFill="1" applyBorder="1" applyAlignment="1">
      <alignment horizontal="center"/>
    </xf>
    <xf numFmtId="0" fontId="0" fillId="6" borderId="27" xfId="0" applyFont="1" applyFill="1" applyBorder="1" applyAlignment="1">
      <alignment horizontal="center"/>
    </xf>
    <xf numFmtId="0" fontId="0" fillId="7" borderId="5" xfId="0" applyFont="1" applyFill="1" applyBorder="1" applyAlignment="1">
      <alignment horizontal="center"/>
    </xf>
    <xf numFmtId="0" fontId="0" fillId="7" borderId="8" xfId="0" applyFont="1" applyFill="1" applyBorder="1" applyAlignment="1">
      <alignment horizontal="center"/>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20" fillId="5" borderId="34" xfId="0" applyFont="1" applyFill="1" applyBorder="1" applyAlignment="1">
      <alignment horizontal="center" vertical="center" wrapText="1"/>
    </xf>
    <xf numFmtId="0" fontId="20" fillId="5" borderId="35"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7" fillId="7" borderId="24" xfId="0" applyFont="1" applyFill="1" applyBorder="1" applyAlignment="1">
      <alignment horizontal="center"/>
    </xf>
    <xf numFmtId="0" fontId="7" fillId="7" borderId="6" xfId="0" applyFont="1" applyFill="1" applyBorder="1" applyAlignment="1">
      <alignment horizontal="center"/>
    </xf>
    <xf numFmtId="0" fontId="7" fillId="6" borderId="9" xfId="0" applyFont="1" applyFill="1" applyBorder="1" applyAlignment="1">
      <alignment horizontal="center"/>
    </xf>
    <xf numFmtId="0" fontId="7" fillId="6" borderId="24" xfId="0" applyFont="1" applyFill="1" applyBorder="1" applyAlignment="1">
      <alignment horizontal="center"/>
    </xf>
    <xf numFmtId="0" fontId="7" fillId="6" borderId="6"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xf>
    <xf numFmtId="0" fontId="3" fillId="3" borderId="26" xfId="0" applyFont="1" applyFill="1" applyBorder="1" applyAlignment="1">
      <alignment horizontal="center"/>
    </xf>
    <xf numFmtId="0" fontId="3" fillId="3" borderId="27" xfId="0" applyFont="1" applyFill="1" applyBorder="1" applyAlignment="1">
      <alignment horizontal="center"/>
    </xf>
    <xf numFmtId="0" fontId="3" fillId="3" borderId="32" xfId="0" applyFont="1" applyFill="1" applyBorder="1" applyAlignment="1">
      <alignment horizontal="center"/>
    </xf>
    <xf numFmtId="0" fontId="3" fillId="3" borderId="33" xfId="0" applyFont="1" applyFill="1" applyBorder="1" applyAlignment="1">
      <alignment horizontal="center"/>
    </xf>
    <xf numFmtId="0" fontId="7" fillId="8" borderId="5" xfId="0" applyFont="1" applyFill="1" applyBorder="1" applyAlignment="1">
      <alignment horizontal="center"/>
    </xf>
    <xf numFmtId="0" fontId="0" fillId="0" borderId="5" xfId="0" applyBorder="1" applyAlignment="1">
      <alignment horizontal="left" vertical="top" wrapText="1"/>
    </xf>
    <xf numFmtId="0" fontId="14" fillId="4" borderId="25" xfId="0" applyFont="1" applyFill="1" applyBorder="1" applyAlignment="1">
      <alignment horizontal="center"/>
    </xf>
    <xf numFmtId="0" fontId="14" fillId="4" borderId="26" xfId="0" applyFont="1" applyFill="1" applyBorder="1" applyAlignment="1">
      <alignment horizontal="center"/>
    </xf>
    <xf numFmtId="0" fontId="14" fillId="4" borderId="27" xfId="0" applyFont="1" applyFill="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0" fontId="14" fillId="4" borderId="18" xfId="0" applyFont="1" applyFill="1" applyBorder="1" applyAlignment="1">
      <alignment horizontal="center"/>
    </xf>
    <xf numFmtId="0" fontId="13" fillId="4" borderId="5" xfId="0" applyFont="1" applyFill="1" applyBorder="1" applyAlignment="1">
      <alignment horizontal="center"/>
    </xf>
    <xf numFmtId="0" fontId="14" fillId="4" borderId="5" xfId="0" applyFont="1" applyFill="1" applyBorder="1" applyAlignment="1">
      <alignment horizontal="center"/>
    </xf>
  </cellXfs>
  <cellStyles count="3">
    <cellStyle name="Hyperlink" xfId="2" builtinId="8"/>
    <cellStyle name="Normal" xfId="0" builtinId="0"/>
    <cellStyle name="Normal_Sheet1" xfId="1"/>
  </cellStyles>
  <dxfs count="5">
    <dxf>
      <font>
        <color theme="5" tint="-0.499984740745262"/>
      </font>
      <fill>
        <patternFill>
          <bgColor theme="5" tint="0.39994506668294322"/>
        </patternFill>
      </fill>
    </dxf>
    <dxf>
      <font>
        <color rgb="FF006100"/>
      </font>
      <fill>
        <patternFill>
          <bgColor rgb="FFC6EFCE"/>
        </patternFill>
      </fill>
    </dxf>
    <dxf>
      <font>
        <color rgb="FF006100"/>
      </font>
      <fill>
        <patternFill>
          <bgColor rgb="FFC6EF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4"/>
      <tableStyleElement type="headerRow"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xdr:col>
      <xdr:colOff>247649</xdr:colOff>
      <xdr:row>6</xdr:row>
      <xdr:rowOff>93889</xdr:rowOff>
    </xdr:from>
    <xdr:to>
      <xdr:col>2</xdr:col>
      <xdr:colOff>1990724</xdr:colOff>
      <xdr:row>6</xdr:row>
      <xdr:rowOff>1360714</xdr:rowOff>
    </xdr:to>
    <xdr:pic>
      <xdr:nvPicPr>
        <xdr:cNvPr id="20" name="Picture 19"/>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33599" y="3256189"/>
          <a:ext cx="1743075" cy="1266825"/>
        </a:xfrm>
        <a:prstGeom prst="rect">
          <a:avLst/>
        </a:prstGeom>
      </xdr:spPr>
    </xdr:pic>
    <xdr:clientData/>
  </xdr:twoCellAnchor>
  <xdr:twoCellAnchor editAs="oneCell">
    <xdr:from>
      <xdr:col>2</xdr:col>
      <xdr:colOff>231321</xdr:colOff>
      <xdr:row>10</xdr:row>
      <xdr:rowOff>136070</xdr:rowOff>
    </xdr:from>
    <xdr:to>
      <xdr:col>2</xdr:col>
      <xdr:colOff>1973036</xdr:colOff>
      <xdr:row>10</xdr:row>
      <xdr:rowOff>1211036</xdr:rowOff>
    </xdr:to>
    <xdr:pic>
      <xdr:nvPicPr>
        <xdr:cNvPr id="21" name="Picture 20"/>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17271" y="8975270"/>
          <a:ext cx="1741715" cy="1074966"/>
        </a:xfrm>
        <a:prstGeom prst="rect">
          <a:avLst/>
        </a:prstGeom>
      </xdr:spPr>
    </xdr:pic>
    <xdr:clientData/>
  </xdr:twoCellAnchor>
  <xdr:twoCellAnchor editAs="oneCell">
    <xdr:from>
      <xdr:col>2</xdr:col>
      <xdr:colOff>190499</xdr:colOff>
      <xdr:row>7</xdr:row>
      <xdr:rowOff>122466</xdr:rowOff>
    </xdr:from>
    <xdr:to>
      <xdr:col>2</xdr:col>
      <xdr:colOff>2028975</xdr:colOff>
      <xdr:row>7</xdr:row>
      <xdr:rowOff>1319894</xdr:rowOff>
    </xdr:to>
    <xdr:pic>
      <xdr:nvPicPr>
        <xdr:cNvPr id="22" name="Picture 2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076449" y="4703991"/>
          <a:ext cx="1838476" cy="1197428"/>
        </a:xfrm>
        <a:prstGeom prst="rect">
          <a:avLst/>
        </a:prstGeom>
      </xdr:spPr>
    </xdr:pic>
    <xdr:clientData/>
  </xdr:twoCellAnchor>
  <xdr:twoCellAnchor editAs="oneCell">
    <xdr:from>
      <xdr:col>2</xdr:col>
      <xdr:colOff>81643</xdr:colOff>
      <xdr:row>8</xdr:row>
      <xdr:rowOff>68036</xdr:rowOff>
    </xdr:from>
    <xdr:to>
      <xdr:col>2</xdr:col>
      <xdr:colOff>2149928</xdr:colOff>
      <xdr:row>8</xdr:row>
      <xdr:rowOff>1333501</xdr:rowOff>
    </xdr:to>
    <xdr:pic>
      <xdr:nvPicPr>
        <xdr:cNvPr id="23" name="Picture 2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967593" y="6068786"/>
          <a:ext cx="2068285" cy="1265465"/>
        </a:xfrm>
        <a:prstGeom prst="rect">
          <a:avLst/>
        </a:prstGeom>
      </xdr:spPr>
    </xdr:pic>
    <xdr:clientData/>
  </xdr:twoCellAnchor>
  <xdr:twoCellAnchor editAs="oneCell">
    <xdr:from>
      <xdr:col>2</xdr:col>
      <xdr:colOff>217713</xdr:colOff>
      <xdr:row>11</xdr:row>
      <xdr:rowOff>149679</xdr:rowOff>
    </xdr:from>
    <xdr:to>
      <xdr:col>2</xdr:col>
      <xdr:colOff>2054678</xdr:colOff>
      <xdr:row>11</xdr:row>
      <xdr:rowOff>1183821</xdr:rowOff>
    </xdr:to>
    <xdr:pic>
      <xdr:nvPicPr>
        <xdr:cNvPr id="24" name="Picture 23"/>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103663" y="10408104"/>
          <a:ext cx="1836965" cy="1034142"/>
        </a:xfrm>
        <a:prstGeom prst="rect">
          <a:avLst/>
        </a:prstGeom>
      </xdr:spPr>
    </xdr:pic>
    <xdr:clientData/>
  </xdr:twoCellAnchor>
  <xdr:twoCellAnchor editAs="oneCell">
    <xdr:from>
      <xdr:col>2</xdr:col>
      <xdr:colOff>123825</xdr:colOff>
      <xdr:row>5</xdr:row>
      <xdr:rowOff>152400</xdr:rowOff>
    </xdr:from>
    <xdr:to>
      <xdr:col>2</xdr:col>
      <xdr:colOff>2009775</xdr:colOff>
      <xdr:row>5</xdr:row>
      <xdr:rowOff>1228725</xdr:rowOff>
    </xdr:to>
    <xdr:pic>
      <xdr:nvPicPr>
        <xdr:cNvPr id="31" name="Picture 30"/>
        <xdr:cNvPicPr>
          <a:picLocks noChangeAspect="1"/>
        </xdr:cNvPicPr>
      </xdr:nvPicPr>
      <xdr:blipFill rotWithShape="1">
        <a:blip xmlns:r="http://schemas.openxmlformats.org/officeDocument/2006/relationships" r:embed="rId6"/>
        <a:srcRect l="56069" t="71341" r="31554" b="16102"/>
        <a:stretch/>
      </xdr:blipFill>
      <xdr:spPr>
        <a:xfrm>
          <a:off x="2009775" y="1524000"/>
          <a:ext cx="1885950" cy="1076325"/>
        </a:xfrm>
        <a:prstGeom prst="rect">
          <a:avLst/>
        </a:prstGeom>
      </xdr:spPr>
    </xdr:pic>
    <xdr:clientData/>
  </xdr:twoCellAnchor>
  <xdr:twoCellAnchor editAs="oneCell">
    <xdr:from>
      <xdr:col>2</xdr:col>
      <xdr:colOff>108858</xdr:colOff>
      <xdr:row>9</xdr:row>
      <xdr:rowOff>88447</xdr:rowOff>
    </xdr:from>
    <xdr:to>
      <xdr:col>2</xdr:col>
      <xdr:colOff>2068286</xdr:colOff>
      <xdr:row>9</xdr:row>
      <xdr:rowOff>1313089</xdr:rowOff>
    </xdr:to>
    <xdr:pic>
      <xdr:nvPicPr>
        <xdr:cNvPr id="12" name="Picture 1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0251" y="8484054"/>
          <a:ext cx="1959428" cy="1224642"/>
        </a:xfrm>
        <a:prstGeom prst="rect">
          <a:avLst/>
        </a:prstGeom>
      </xdr:spPr>
    </xdr:pic>
    <xdr:clientData/>
  </xdr:twoCellAnchor>
  <xdr:twoCellAnchor editAs="oneCell">
    <xdr:from>
      <xdr:col>2</xdr:col>
      <xdr:colOff>138793</xdr:colOff>
      <xdr:row>12</xdr:row>
      <xdr:rowOff>84196</xdr:rowOff>
    </xdr:from>
    <xdr:to>
      <xdr:col>2</xdr:col>
      <xdr:colOff>2041071</xdr:colOff>
      <xdr:row>12</xdr:row>
      <xdr:rowOff>1363604</xdr:rowOff>
    </xdr:to>
    <xdr:pic>
      <xdr:nvPicPr>
        <xdr:cNvPr id="13" name="Picture 12"/>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30186" y="12425875"/>
          <a:ext cx="1902278" cy="1279408"/>
        </a:xfrm>
        <a:prstGeom prst="rect">
          <a:avLst/>
        </a:prstGeom>
      </xdr:spPr>
    </xdr:pic>
    <xdr:clientData/>
  </xdr:twoCellAnchor>
  <xdr:twoCellAnchor editAs="oneCell">
    <xdr:from>
      <xdr:col>2</xdr:col>
      <xdr:colOff>179614</xdr:colOff>
      <xdr:row>13</xdr:row>
      <xdr:rowOff>77485</xdr:rowOff>
    </xdr:from>
    <xdr:to>
      <xdr:col>2</xdr:col>
      <xdr:colOff>2013856</xdr:colOff>
      <xdr:row>13</xdr:row>
      <xdr:rowOff>1351265</xdr:rowOff>
    </xdr:to>
    <xdr:pic>
      <xdr:nvPicPr>
        <xdr:cNvPr id="15" name="Picture 14"/>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71007" y="13847914"/>
          <a:ext cx="1834242" cy="1273780"/>
        </a:xfrm>
        <a:prstGeom prst="rect">
          <a:avLst/>
        </a:prstGeom>
      </xdr:spPr>
    </xdr:pic>
    <xdr:clientData/>
  </xdr:twoCellAnchor>
  <xdr:twoCellAnchor editAs="oneCell">
    <xdr:from>
      <xdr:col>2</xdr:col>
      <xdr:colOff>281666</xdr:colOff>
      <xdr:row>15</xdr:row>
      <xdr:rowOff>99156</xdr:rowOff>
    </xdr:from>
    <xdr:to>
      <xdr:col>2</xdr:col>
      <xdr:colOff>1932214</xdr:colOff>
      <xdr:row>15</xdr:row>
      <xdr:rowOff>1339120</xdr:rowOff>
    </xdr:to>
    <xdr:pic>
      <xdr:nvPicPr>
        <xdr:cNvPr id="16" name="Picture 15"/>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73059" y="16727085"/>
          <a:ext cx="1650548" cy="1239964"/>
        </a:xfrm>
        <a:prstGeom prst="rect">
          <a:avLst/>
        </a:prstGeom>
      </xdr:spPr>
    </xdr:pic>
    <xdr:clientData/>
  </xdr:twoCellAnchor>
  <xdr:twoCellAnchor editAs="oneCell">
    <xdr:from>
      <xdr:col>2</xdr:col>
      <xdr:colOff>271597</xdr:colOff>
      <xdr:row>14</xdr:row>
      <xdr:rowOff>81643</xdr:rowOff>
    </xdr:from>
    <xdr:to>
      <xdr:col>2</xdr:col>
      <xdr:colOff>1950447</xdr:colOff>
      <xdr:row>14</xdr:row>
      <xdr:rowOff>1347107</xdr:rowOff>
    </xdr:to>
    <xdr:pic>
      <xdr:nvPicPr>
        <xdr:cNvPr id="17" name="Picture 16"/>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62990" y="15280822"/>
          <a:ext cx="1678850" cy="1265464"/>
        </a:xfrm>
        <a:prstGeom prst="rect">
          <a:avLst/>
        </a:prstGeom>
      </xdr:spPr>
    </xdr:pic>
    <xdr:clientData/>
  </xdr:twoCellAnchor>
  <xdr:twoCellAnchor editAs="oneCell">
    <xdr:from>
      <xdr:col>2</xdr:col>
      <xdr:colOff>119743</xdr:colOff>
      <xdr:row>9</xdr:row>
      <xdr:rowOff>1381126</xdr:rowOff>
    </xdr:from>
    <xdr:to>
      <xdr:col>2</xdr:col>
      <xdr:colOff>2060121</xdr:colOff>
      <xdr:row>9</xdr:row>
      <xdr:rowOff>2789466</xdr:rowOff>
    </xdr:to>
    <xdr:pic>
      <xdr:nvPicPr>
        <xdr:cNvPr id="14" name="Picture 13"/>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2011136" y="9776733"/>
          <a:ext cx="1940378" cy="14083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arb.ca.gov/msei/california_barge_dredge_emissions_inventory_database_10072011.mdb" TargetMode="External"/><Relationship Id="rId2" Type="http://schemas.openxmlformats.org/officeDocument/2006/relationships/hyperlink" Target="https://www.arb.ca.gov/msei/california_crew_supply_emissions_inventory_database_10072011.mdb" TargetMode="External"/><Relationship Id="rId1" Type="http://schemas.openxmlformats.org/officeDocument/2006/relationships/hyperlink" Target="https://www.arb.ca.gov/msei/california_harbor_craft_emissions_inventory_database_10072011.mdb"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arb.ca.gov/msei/california_barge_dredge_emissions_inventory_database_10072011.mdb" TargetMode="External"/><Relationship Id="rId2" Type="http://schemas.openxmlformats.org/officeDocument/2006/relationships/hyperlink" Target="https://www.arb.ca.gov/msei/california_crew_supply_emissions_inventory_database_10072011.mdb" TargetMode="External"/><Relationship Id="rId1" Type="http://schemas.openxmlformats.org/officeDocument/2006/relationships/hyperlink" Target="https://www.arb.ca.gov/msei/california_harbor_craft_emissions_inventory_database_10072011.mdb"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7"/>
  <sheetViews>
    <sheetView tabSelected="1" zoomScale="80" zoomScaleNormal="80" workbookViewId="0"/>
  </sheetViews>
  <sheetFormatPr defaultRowHeight="15" x14ac:dyDescent="0.25"/>
  <cols>
    <col min="1" max="2" width="9.140625" style="6"/>
    <col min="3" max="3" width="83.42578125" style="6" customWidth="1"/>
    <col min="4" max="16384" width="9.140625" style="6"/>
  </cols>
  <sheetData>
    <row r="1" spans="2:3" ht="18.75" x14ac:dyDescent="0.3">
      <c r="B1" s="10" t="s">
        <v>200</v>
      </c>
    </row>
    <row r="3" spans="2:3" x14ac:dyDescent="0.25">
      <c r="B3" s="165" t="s">
        <v>203</v>
      </c>
      <c r="C3" s="166"/>
    </row>
    <row r="4" spans="2:3" x14ac:dyDescent="0.25">
      <c r="B4" s="166"/>
      <c r="C4" s="166"/>
    </row>
    <row r="5" spans="2:3" x14ac:dyDescent="0.25">
      <c r="B5" s="166"/>
      <c r="C5" s="166"/>
    </row>
    <row r="6" spans="2:3" x14ac:dyDescent="0.25">
      <c r="B6" s="166"/>
      <c r="C6" s="166"/>
    </row>
    <row r="7" spans="2:3" x14ac:dyDescent="0.25">
      <c r="B7" s="166"/>
      <c r="C7" s="166"/>
    </row>
    <row r="8" spans="2:3" x14ac:dyDescent="0.25">
      <c r="B8" s="166"/>
      <c r="C8" s="166"/>
    </row>
    <row r="9" spans="2:3" x14ac:dyDescent="0.25">
      <c r="B9" s="166"/>
      <c r="C9" s="166"/>
    </row>
    <row r="10" spans="2:3" x14ac:dyDescent="0.25">
      <c r="B10" s="166"/>
      <c r="C10" s="166"/>
    </row>
    <row r="11" spans="2:3" x14ac:dyDescent="0.25">
      <c r="B11" s="166"/>
      <c r="C11" s="166"/>
    </row>
    <row r="12" spans="2:3" x14ac:dyDescent="0.25">
      <c r="B12" s="166"/>
      <c r="C12" s="166"/>
    </row>
    <row r="13" spans="2:3" x14ac:dyDescent="0.25">
      <c r="B13" s="166"/>
      <c r="C13" s="166"/>
    </row>
    <row r="14" spans="2:3" x14ac:dyDescent="0.25">
      <c r="B14" s="166"/>
      <c r="C14" s="166"/>
    </row>
    <row r="15" spans="2:3" x14ac:dyDescent="0.25">
      <c r="B15" s="166"/>
      <c r="C15" s="166"/>
    </row>
    <row r="16" spans="2:3" x14ac:dyDescent="0.25">
      <c r="B16" s="166"/>
      <c r="C16" s="166"/>
    </row>
    <row r="17" spans="2:3" x14ac:dyDescent="0.25">
      <c r="B17" s="166"/>
      <c r="C17" s="166"/>
    </row>
    <row r="18" spans="2:3" x14ac:dyDescent="0.25">
      <c r="B18" s="166"/>
      <c r="C18" s="166"/>
    </row>
    <row r="19" spans="2:3" x14ac:dyDescent="0.25">
      <c r="B19" s="166"/>
      <c r="C19" s="166"/>
    </row>
    <row r="20" spans="2:3" x14ac:dyDescent="0.25">
      <c r="B20" s="166"/>
      <c r="C20" s="166"/>
    </row>
    <row r="21" spans="2:3" x14ac:dyDescent="0.25">
      <c r="B21" s="166"/>
      <c r="C21" s="166"/>
    </row>
    <row r="22" spans="2:3" x14ac:dyDescent="0.25">
      <c r="B22" s="166"/>
      <c r="C22" s="166"/>
    </row>
    <row r="23" spans="2:3" x14ac:dyDescent="0.25">
      <c r="B23" s="166"/>
      <c r="C23" s="166"/>
    </row>
    <row r="24" spans="2:3" x14ac:dyDescent="0.25">
      <c r="B24" s="166"/>
      <c r="C24" s="166"/>
    </row>
    <row r="25" spans="2:3" x14ac:dyDescent="0.25">
      <c r="B25" s="166"/>
      <c r="C25" s="166"/>
    </row>
    <row r="26" spans="2:3" x14ac:dyDescent="0.25">
      <c r="B26" s="166"/>
      <c r="C26" s="166"/>
    </row>
    <row r="27" spans="2:3" ht="162.75" customHeight="1" x14ac:dyDescent="0.25">
      <c r="B27" s="166"/>
      <c r="C27" s="166"/>
    </row>
  </sheetData>
  <sheetProtection password="DFA7" sheet="1" objects="1" scenarios="1"/>
  <mergeCells count="1">
    <mergeCell ref="B3:C27"/>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G27"/>
  <sheetViews>
    <sheetView workbookViewId="0">
      <selection activeCell="C20" sqref="C20"/>
    </sheetView>
  </sheetViews>
  <sheetFormatPr defaultRowHeight="15" x14ac:dyDescent="0.25"/>
  <cols>
    <col min="1" max="1" width="22.42578125" bestFit="1" customWidth="1"/>
    <col min="2" max="3" width="19.140625" customWidth="1"/>
    <col min="4" max="4" width="15.7109375" customWidth="1"/>
    <col min="5" max="5" width="22.42578125" bestFit="1" customWidth="1"/>
    <col min="6" max="6" width="16.85546875" bestFit="1" customWidth="1"/>
    <col min="7" max="7" width="13.7109375" bestFit="1" customWidth="1"/>
    <col min="8" max="8" width="13.42578125" bestFit="1" customWidth="1"/>
    <col min="9" max="9" width="16.85546875" bestFit="1" customWidth="1"/>
    <col min="10" max="10" width="13.7109375" bestFit="1" customWidth="1"/>
  </cols>
  <sheetData>
    <row r="1" spans="1:7" x14ac:dyDescent="0.25">
      <c r="A1" t="s">
        <v>24</v>
      </c>
      <c r="B1" t="s">
        <v>2</v>
      </c>
      <c r="C1" t="s">
        <v>28</v>
      </c>
      <c r="E1" t="s">
        <v>23</v>
      </c>
      <c r="F1" t="s">
        <v>1</v>
      </c>
      <c r="G1" t="s">
        <v>21</v>
      </c>
    </row>
    <row r="2" spans="1:7" x14ac:dyDescent="0.25">
      <c r="A2" t="s">
        <v>11</v>
      </c>
      <c r="B2" s="1" t="s">
        <v>12</v>
      </c>
      <c r="C2" s="4" t="s">
        <v>29</v>
      </c>
      <c r="E2" t="s">
        <v>0</v>
      </c>
      <c r="F2" s="1" t="s">
        <v>3</v>
      </c>
      <c r="G2" t="s">
        <v>26</v>
      </c>
    </row>
    <row r="3" spans="1:7" x14ac:dyDescent="0.25">
      <c r="A3" t="s">
        <v>11</v>
      </c>
      <c r="B3" s="1" t="s">
        <v>13</v>
      </c>
      <c r="C3" s="4" t="s">
        <v>30</v>
      </c>
      <c r="E3" t="s">
        <v>0</v>
      </c>
      <c r="F3" s="1" t="s">
        <v>4</v>
      </c>
      <c r="G3" t="s">
        <v>26</v>
      </c>
    </row>
    <row r="4" spans="1:7" x14ac:dyDescent="0.25">
      <c r="A4" t="s">
        <v>11</v>
      </c>
      <c r="B4" s="1" t="s">
        <v>14</v>
      </c>
      <c r="C4" s="4" t="s">
        <v>14</v>
      </c>
      <c r="E4" t="s">
        <v>0</v>
      </c>
      <c r="F4" s="1" t="s">
        <v>5</v>
      </c>
      <c r="G4" t="s">
        <v>26</v>
      </c>
    </row>
    <row r="5" spans="1:7" x14ac:dyDescent="0.25">
      <c r="A5" t="s">
        <v>15</v>
      </c>
      <c r="B5" s="1" t="s">
        <v>15</v>
      </c>
      <c r="C5" s="4" t="s">
        <v>31</v>
      </c>
      <c r="E5" t="s">
        <v>0</v>
      </c>
      <c r="F5" s="1" t="s">
        <v>6</v>
      </c>
      <c r="G5" t="s">
        <v>26</v>
      </c>
    </row>
    <row r="6" spans="1:7" x14ac:dyDescent="0.25">
      <c r="A6" t="s">
        <v>11</v>
      </c>
      <c r="B6" s="1" t="s">
        <v>16</v>
      </c>
      <c r="C6" s="4" t="s">
        <v>32</v>
      </c>
      <c r="E6" t="s">
        <v>0</v>
      </c>
      <c r="F6" s="1" t="s">
        <v>7</v>
      </c>
      <c r="G6" t="s">
        <v>26</v>
      </c>
    </row>
    <row r="7" spans="1:7" x14ac:dyDescent="0.25">
      <c r="A7" t="s">
        <v>11</v>
      </c>
      <c r="B7" s="1" t="s">
        <v>17</v>
      </c>
      <c r="C7" s="4" t="s">
        <v>33</v>
      </c>
      <c r="E7" t="s">
        <v>0</v>
      </c>
      <c r="F7" s="1" t="s">
        <v>8</v>
      </c>
      <c r="G7" t="s">
        <v>26</v>
      </c>
    </row>
    <row r="8" spans="1:7" x14ac:dyDescent="0.25">
      <c r="A8" t="s">
        <v>11</v>
      </c>
      <c r="B8" s="1" t="s">
        <v>18</v>
      </c>
      <c r="C8" s="4" t="s">
        <v>34</v>
      </c>
      <c r="E8" t="s">
        <v>0</v>
      </c>
      <c r="F8" s="1" t="s">
        <v>9</v>
      </c>
      <c r="G8" t="s">
        <v>26</v>
      </c>
    </row>
    <row r="9" spans="1:7" x14ac:dyDescent="0.25">
      <c r="A9" t="s">
        <v>11</v>
      </c>
      <c r="B9" s="1" t="s">
        <v>19</v>
      </c>
      <c r="C9" s="4" t="s">
        <v>35</v>
      </c>
      <c r="E9" t="s">
        <v>0</v>
      </c>
      <c r="F9" s="1" t="s">
        <v>10</v>
      </c>
      <c r="G9" t="s">
        <v>26</v>
      </c>
    </row>
    <row r="10" spans="1:7" x14ac:dyDescent="0.25">
      <c r="A10" t="s">
        <v>11</v>
      </c>
      <c r="B10" s="1" t="s">
        <v>20</v>
      </c>
      <c r="C10" s="4" t="s">
        <v>20</v>
      </c>
      <c r="E10" t="s">
        <v>0</v>
      </c>
      <c r="F10" s="1" t="s">
        <v>3</v>
      </c>
      <c r="G10" t="s">
        <v>27</v>
      </c>
    </row>
    <row r="11" spans="1:7" x14ac:dyDescent="0.25">
      <c r="A11" t="s">
        <v>0</v>
      </c>
      <c r="B11" t="s">
        <v>26</v>
      </c>
      <c r="C11" s="4" t="s">
        <v>26</v>
      </c>
      <c r="E11" t="s">
        <v>0</v>
      </c>
      <c r="F11" s="1" t="s">
        <v>4</v>
      </c>
      <c r="G11" t="s">
        <v>27</v>
      </c>
    </row>
    <row r="12" spans="1:7" x14ac:dyDescent="0.25">
      <c r="A12" t="s">
        <v>0</v>
      </c>
      <c r="B12" t="s">
        <v>27</v>
      </c>
      <c r="C12" s="4" t="s">
        <v>27</v>
      </c>
      <c r="E12" t="s">
        <v>0</v>
      </c>
      <c r="F12" s="1" t="s">
        <v>5</v>
      </c>
      <c r="G12" t="s">
        <v>27</v>
      </c>
    </row>
    <row r="13" spans="1:7" x14ac:dyDescent="0.25">
      <c r="E13" t="s">
        <v>0</v>
      </c>
      <c r="F13" s="1" t="s">
        <v>6</v>
      </c>
      <c r="G13" t="s">
        <v>27</v>
      </c>
    </row>
    <row r="14" spans="1:7" x14ac:dyDescent="0.25">
      <c r="E14" t="s">
        <v>0</v>
      </c>
      <c r="F14" s="1" t="s">
        <v>7</v>
      </c>
      <c r="G14" t="s">
        <v>27</v>
      </c>
    </row>
    <row r="15" spans="1:7" x14ac:dyDescent="0.25">
      <c r="E15" t="s">
        <v>0</v>
      </c>
      <c r="F15" s="1" t="s">
        <v>8</v>
      </c>
      <c r="G15" t="s">
        <v>27</v>
      </c>
    </row>
    <row r="16" spans="1:7" x14ac:dyDescent="0.25">
      <c r="E16" t="s">
        <v>0</v>
      </c>
      <c r="F16" s="1" t="s">
        <v>9</v>
      </c>
      <c r="G16" t="s">
        <v>27</v>
      </c>
    </row>
    <row r="17" spans="2:7" x14ac:dyDescent="0.25">
      <c r="E17" t="s">
        <v>0</v>
      </c>
      <c r="F17" s="1" t="s">
        <v>10</v>
      </c>
      <c r="G17" t="s">
        <v>27</v>
      </c>
    </row>
    <row r="18" spans="2:7" x14ac:dyDescent="0.25">
      <c r="E18" t="s">
        <v>11</v>
      </c>
      <c r="F18" s="2" t="s">
        <v>22</v>
      </c>
      <c r="G18" t="s">
        <v>12</v>
      </c>
    </row>
    <row r="19" spans="2:7" x14ac:dyDescent="0.25">
      <c r="E19" t="s">
        <v>11</v>
      </c>
      <c r="F19" s="2" t="s">
        <v>22</v>
      </c>
      <c r="G19" t="s">
        <v>13</v>
      </c>
    </row>
    <row r="20" spans="2:7" x14ac:dyDescent="0.25">
      <c r="B20" s="3"/>
      <c r="C20" s="5"/>
      <c r="E20" t="s">
        <v>11</v>
      </c>
      <c r="F20" s="2" t="s">
        <v>22</v>
      </c>
      <c r="G20" t="s">
        <v>14</v>
      </c>
    </row>
    <row r="21" spans="2:7" x14ac:dyDescent="0.25">
      <c r="B21" s="3"/>
      <c r="C21" s="5"/>
      <c r="E21" t="s">
        <v>15</v>
      </c>
      <c r="F21" s="2" t="s">
        <v>22</v>
      </c>
      <c r="G21" t="s">
        <v>15</v>
      </c>
    </row>
    <row r="22" spans="2:7" x14ac:dyDescent="0.25">
      <c r="B22" s="3"/>
      <c r="C22" s="5"/>
      <c r="E22" t="s">
        <v>11</v>
      </c>
      <c r="F22" s="2" t="s">
        <v>22</v>
      </c>
      <c r="G22" t="s">
        <v>16</v>
      </c>
    </row>
    <row r="23" spans="2:7" x14ac:dyDescent="0.25">
      <c r="B23" s="3"/>
      <c r="C23" s="5"/>
      <c r="E23" t="s">
        <v>11</v>
      </c>
      <c r="F23" s="2" t="s">
        <v>22</v>
      </c>
      <c r="G23" t="s">
        <v>17</v>
      </c>
    </row>
    <row r="24" spans="2:7" x14ac:dyDescent="0.25">
      <c r="B24" s="3"/>
      <c r="C24" s="5"/>
      <c r="E24" t="s">
        <v>11</v>
      </c>
      <c r="F24" s="2" t="s">
        <v>22</v>
      </c>
      <c r="G24" t="s">
        <v>18</v>
      </c>
    </row>
    <row r="25" spans="2:7" x14ac:dyDescent="0.25">
      <c r="B25" s="3"/>
      <c r="C25" s="5"/>
      <c r="E25" t="s">
        <v>11</v>
      </c>
      <c r="F25" s="2" t="s">
        <v>22</v>
      </c>
      <c r="G25" t="s">
        <v>19</v>
      </c>
    </row>
    <row r="26" spans="2:7" x14ac:dyDescent="0.25">
      <c r="B26" s="3"/>
      <c r="C26" s="5"/>
      <c r="E26" t="s">
        <v>11</v>
      </c>
      <c r="F26" s="2" t="s">
        <v>22</v>
      </c>
      <c r="G26" t="s">
        <v>20</v>
      </c>
    </row>
    <row r="27" spans="2:7" x14ac:dyDescent="0.25">
      <c r="B27" s="3"/>
      <c r="C27" s="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87"/>
  <sheetViews>
    <sheetView zoomScale="70" zoomScaleNormal="70" workbookViewId="0">
      <selection activeCell="E21" sqref="E21"/>
    </sheetView>
  </sheetViews>
  <sheetFormatPr defaultRowHeight="15" x14ac:dyDescent="0.25"/>
  <cols>
    <col min="1" max="1" width="9.140625" style="21"/>
    <col min="2" max="2" width="9.140625" style="21" hidden="1" customWidth="1"/>
    <col min="3" max="4" width="24.85546875" style="21" customWidth="1"/>
    <col min="5" max="6" width="22.140625" style="21" customWidth="1"/>
    <col min="7" max="9" width="17.28515625" style="21" customWidth="1"/>
    <col min="10" max="10" width="6.42578125" style="21" customWidth="1"/>
    <col min="11" max="12" width="25.140625" style="21" customWidth="1"/>
    <col min="13" max="13" width="22" style="21" customWidth="1"/>
    <col min="14" max="15" width="17.28515625" style="21" customWidth="1"/>
    <col min="16" max="16" width="16.7109375" style="21" hidden="1" customWidth="1"/>
    <col min="17" max="18" width="23.85546875" style="21" customWidth="1"/>
    <col min="19" max="16384" width="9.140625" style="21"/>
  </cols>
  <sheetData>
    <row r="1" spans="3:15" ht="18.75" x14ac:dyDescent="0.3">
      <c r="C1" s="10" t="s">
        <v>38</v>
      </c>
    </row>
    <row r="2" spans="3:15" ht="15.75" thickBot="1" x14ac:dyDescent="0.3"/>
    <row r="3" spans="3:15" x14ac:dyDescent="0.25">
      <c r="C3" s="20" t="s">
        <v>41</v>
      </c>
      <c r="D3" s="22"/>
      <c r="E3" s="22"/>
      <c r="F3" s="22"/>
      <c r="G3" s="22"/>
      <c r="H3" s="22"/>
      <c r="I3" s="23"/>
      <c r="K3" s="6"/>
      <c r="L3" s="6"/>
    </row>
    <row r="4" spans="3:15" ht="33.75" customHeight="1" x14ac:dyDescent="0.25">
      <c r="C4" s="174" t="s">
        <v>197</v>
      </c>
      <c r="D4" s="175"/>
      <c r="E4" s="175"/>
      <c r="F4" s="175"/>
      <c r="G4" s="175"/>
      <c r="H4" s="175"/>
      <c r="I4" s="176"/>
      <c r="K4" s="6"/>
      <c r="L4" s="6"/>
    </row>
    <row r="5" spans="3:15" ht="32.25" customHeight="1" x14ac:dyDescent="0.25">
      <c r="C5" s="174" t="s">
        <v>158</v>
      </c>
      <c r="D5" s="175"/>
      <c r="E5" s="175"/>
      <c r="F5" s="175"/>
      <c r="G5" s="175"/>
      <c r="H5" s="175"/>
      <c r="I5" s="176"/>
      <c r="K5" s="6"/>
      <c r="L5" s="6"/>
    </row>
    <row r="6" spans="3:15" ht="16.5" thickBot="1" x14ac:dyDescent="0.3">
      <c r="C6" s="158" t="s">
        <v>159</v>
      </c>
      <c r="D6" s="159"/>
      <c r="E6" s="160"/>
      <c r="F6" s="160"/>
      <c r="G6" s="160"/>
      <c r="H6" s="160"/>
      <c r="I6" s="161"/>
      <c r="K6" s="6"/>
      <c r="L6" s="6"/>
    </row>
    <row r="7" spans="3:15" x14ac:dyDescent="0.25">
      <c r="C7" s="24"/>
      <c r="K7" s="6"/>
      <c r="L7" s="6"/>
    </row>
    <row r="8" spans="3:15" x14ac:dyDescent="0.25">
      <c r="G8" s="25"/>
      <c r="K8" s="6"/>
      <c r="L8" s="6"/>
    </row>
    <row r="10" spans="3:15" ht="15" customHeight="1" x14ac:dyDescent="0.25">
      <c r="G10" s="25"/>
      <c r="J10" s="6"/>
    </row>
    <row r="11" spans="3:15" ht="15" customHeight="1" thickBot="1" x14ac:dyDescent="0.35">
      <c r="C11" s="12" t="s">
        <v>154</v>
      </c>
      <c r="K11" s="12" t="s">
        <v>191</v>
      </c>
    </row>
    <row r="12" spans="3:15" ht="15" customHeight="1" x14ac:dyDescent="0.25">
      <c r="C12" s="184" t="s">
        <v>161</v>
      </c>
      <c r="D12" s="185"/>
      <c r="E12" s="180" t="s">
        <v>153</v>
      </c>
      <c r="F12" s="181"/>
      <c r="K12" s="167" t="s">
        <v>190</v>
      </c>
      <c r="L12" s="168"/>
      <c r="M12" s="168"/>
      <c r="N12" s="168"/>
      <c r="O12" s="169"/>
    </row>
    <row r="13" spans="3:15" ht="15" customHeight="1" x14ac:dyDescent="0.25">
      <c r="C13" s="186"/>
      <c r="D13" s="187"/>
      <c r="E13" s="182" t="s">
        <v>152</v>
      </c>
      <c r="F13" s="183"/>
      <c r="K13" s="163" t="s">
        <v>202</v>
      </c>
      <c r="L13" s="170"/>
      <c r="M13" s="171"/>
      <c r="N13" s="171"/>
      <c r="O13" s="172"/>
    </row>
    <row r="14" spans="3:15" ht="15" customHeight="1" x14ac:dyDescent="0.25">
      <c r="C14" s="186" t="s">
        <v>140</v>
      </c>
      <c r="D14" s="187"/>
      <c r="E14" s="188" t="str">
        <f ca="1">IF(COUNTA(C28:C87)&lt;&gt;COUNTA(INDIRECT("c28:c"&amp;28+COUNTA(C28:C87)-1)),"ERROR! All entries have to be in consecutive rows and all required inputs provided in main engine table (A2)",
IF(COUNTA(D28:D87)&lt;&gt;COUNTA(INDIRECT("d28:d"&amp;28+COUNTA(D28:D87)-1)),"ERROR! All entries have to be in consecutive rows and all required inputs provided in main engine table (A2)",
IF(COUNTA(E28:E87)&lt;&gt;COUNTA(INDIRECT("e28:e"&amp;28+COUNTA(E28:E87)-1)),"ERROR! All entries have to be in consecutive rows and all required inputs provided main engine table (A2)",
IF(AND(COUNTA(K28:M87)&gt;0,COUNTA(K28:K87)&lt;&gt;COUNTA(INDIRECT("k28:k"&amp;28+COUNTA(K28:K87)-1))),"ERROR! All entries have to be in consecutive rows and all required inputs provided aux engine table (A3)",
IF(AND(COUNTA(K28:M87)&gt;0,COUNTA(L28:L87)&lt;&gt;COUNTA(INDIRECT("l28:l"&amp;28+COUNTA(L28:L87)-1))),"ERROR! All entries have to be in consecutive rows and all required inputs providedaux engine table (A3)",
IF(AND(COUNTA(K28:M87)&gt;0,COUNTA(M28:M87)&lt;&gt;COUNTA(INDIRECT("m28:m"&amp;28+COUNTA(M28:M87)-1))),"ERROR! All entries have to be in consecutive rows and all required inputs provided in aux engine table (A3)",
IF(COUNTBLANK(INDIRECT("C28:D"&amp;28+CEILING(COUNTA(C28:D87)/2,1)-1))&lt;&gt;0,"ERROR! All entries have to be in consecutive rows and all required inputs provided in main engine table (A2)",
IF(AND(COUNTBLANK(INDIRECT("k28:l"&amp;28+CEILING(COUNTA(K28:L87)/2,1)-1))&lt;&gt;0,COUNTBLANK(K28:O87)&lt;&gt;300),"ERROR! All entries have to be in consecutive rows and all required inputs provided in aux engine table (A3)",
IF(COUNTBLANK(INDIRECT("e28:e"&amp;28+COUNTA(D28:D87)-1))&lt;&gt;0,"ERROR! All entries have to be in consecutive rows and all required inputs provided in main engine table (A2)",
IF(AND(COUNTA(M28:M87)&gt;0,COUNTBLANK(INDIRECT("m28:m"&amp;28+COUNTA(L28:L87)-1))&lt;&gt;0),"ERROR! All entries have to be in consecutive rows and all required inputs provided in aux engine table (A3)",
IF(COUNTBLANK(INDIRECT("d28:d"&amp;28+COUNTA(E28:E87)-1))&lt;&gt;0,"ERROR! All entries have to be in consecutive rows and all required inputs provided in main engine table (A2)",
IF(AND(COUNTA(L28:L87)&gt;0,COUNTBLANK(INDIRECT("l28:l"&amp;28+COUNTA(M28:M87)-1))&lt;&gt;0),"ERROR! All entries have to be in consecutive rows and all required inputs provided in aux engine table (A3)",
IF(COUNTA(G28:G87)&gt;COUNTA(D28:D87),"ERROR! Rated Power and.or Model Year entries in main engine table (A2) without corresponding vessel type and name",
IF(COUNTA(F28:G87)&gt;COUNTA(D28:F87),"ERROR! Rated Power and.or Model Year  entries in main engine table (A2) without corresponding vessel type and name",
IF(COUNTA(N28:N87)&gt;COUNTA(L28:L87),"ERROR! Rated Power and.or Model Year  entries in aux engine table (A3) without corresponding vessel type and name",
IF(COUNTA(O28:O87)&gt;COUNTA(L28:L87),"ERROR! Rated Power and.or Model Year  entries in aux engine table (A3) without corresponding vessel type and name",
IF(COUNTIF(P28:P87,FALSE())&gt;0,"ERROR! Vessel name in auxiliary engine table has no counterpart in main engine table",
IF(ISBLANK(E21),"ERROR! Specify inventory calendar year in Table A1",
IF(MAX(F28:F87,N28:N87)-1&gt;E21,"ERROR! Model years, if specified, need to be less than or equal to the calendar year.",
IF(COUNTIFS(D28:D87,"Barge",G28:G87,"&gt;9999"),"ERROR! HP values for barge propulsion engines in main engine table (A2) have to be in the range of 0 to 9999 HP.",
IF(COUNTIFS(D28:D87,"Dredge",G28:G87,"&gt;9999"),"ERROR! HP values for dredge propulsion engines in main engine table (A2) have to be in the range of 0 to 9999 HP.",
IF(COUNTIFS(D28:D87,"&lt;&gt;Dredge",D28:D87,"&lt;&gt;Barge",G28:G87,"&gt;5000"),"ERROR! HP values for propulsion engines on vessels other than barge and dredge in main engine table (A2) have to be in the range of 25 to 5000 HP.",
IF(COUNTIFS(D28:D87,"&lt;&gt;Dredge",D28:D87,"&lt;&gt;Barge",G28:G87,"&lt;25"),"ERROR! HP values for propulsion engines on vessels other than barge and dredge in main engine table (A2) have to be in the range of 25 to 5000 HP.",
IF(COUNTIFS(D28:D87,"Barge",O28:O87,"&gt;9999"),"ERROR! HP values for barge engines in aux engine table (A3) have to be in the range of 0 to 9999 HP.",
IF(COUNTIFS(D28:D87,"Dredge",O28:O87,"&gt;9999"),"ERROR! HP values for dredge engines in aux engine table (A3) have to be in the range of 0 to 9999 HP.",
IF(COUNTIFS(D28:D87,"&lt;&gt;Dredge",D28:D87,"&lt;&gt;Barge",O28:O87,"&gt;5000"),"ERROR! HP values for engines on vessels other than barge and dredge in aux engine table (A3) have to be in the range of 25 to 5000 HP.",
IF(COUNTIFS(D28:D87,"&lt;&gt;Dredge",D28:D87,"&lt;&gt;Barge",O28:O87,"&lt;25"),"ERROR! HP values for engines on vessels other than barge and dredge in aux engine table (A3) have to be in the range of 25 to 5000 HP.",
IF(COUNTBLANK(INDIRECT("f28:g"&amp;28+COUNTA(D28:D87)-1))&lt;&gt;0,"OK. Default values will be applied to blank model year and HP",
IF(AND(COUNTA(K28:O87)&gt;0,COUNTBLANK(INDIRECT("n28:o"&amp;28+COUNTA(L28:L87)-1))&lt;&gt;0),"OK. Default values will be applied to blank model year and HP",
"OK")))))))))))))))))))))))))))))</f>
        <v>ERROR! All entries have to be in consecutive rows and all required inputs provided in main engine table (A2)</v>
      </c>
      <c r="F14" s="189"/>
      <c r="K14" s="163" t="s">
        <v>39</v>
      </c>
      <c r="L14" s="173"/>
      <c r="M14" s="171"/>
      <c r="N14" s="171"/>
      <c r="O14" s="172"/>
    </row>
    <row r="15" spans="3:15" ht="15" customHeight="1" x14ac:dyDescent="0.25">
      <c r="C15" s="186"/>
      <c r="D15" s="187"/>
      <c r="E15" s="190"/>
      <c r="F15" s="191"/>
      <c r="K15" s="163" t="s">
        <v>164</v>
      </c>
      <c r="L15" s="173"/>
      <c r="M15" s="171"/>
      <c r="N15" s="171"/>
      <c r="O15" s="172"/>
    </row>
    <row r="16" spans="3:15" ht="15.75" customHeight="1" x14ac:dyDescent="0.25">
      <c r="C16" s="186"/>
      <c r="D16" s="187"/>
      <c r="E16" s="190"/>
      <c r="F16" s="191"/>
      <c r="K16" s="163" t="s">
        <v>165</v>
      </c>
      <c r="L16" s="173"/>
      <c r="M16" s="171"/>
      <c r="N16" s="171"/>
      <c r="O16" s="172"/>
    </row>
    <row r="17" spans="1:22" ht="16.5" customHeight="1" thickBot="1" x14ac:dyDescent="0.3">
      <c r="A17" s="25"/>
      <c r="C17" s="194"/>
      <c r="D17" s="195"/>
      <c r="E17" s="192"/>
      <c r="F17" s="193"/>
      <c r="K17" s="163" t="s">
        <v>192</v>
      </c>
      <c r="L17" s="173"/>
      <c r="M17" s="171"/>
      <c r="N17" s="171"/>
      <c r="O17" s="172"/>
    </row>
    <row r="18" spans="1:22" ht="15" customHeight="1" x14ac:dyDescent="0.25">
      <c r="K18" s="163" t="s">
        <v>40</v>
      </c>
      <c r="L18" s="173"/>
      <c r="M18" s="171"/>
      <c r="N18" s="171"/>
      <c r="O18" s="172"/>
    </row>
    <row r="19" spans="1:22" ht="15" customHeight="1" x14ac:dyDescent="0.25">
      <c r="K19" s="164" t="s">
        <v>166</v>
      </c>
      <c r="L19" s="173"/>
      <c r="M19" s="171"/>
      <c r="N19" s="171"/>
      <c r="O19" s="172"/>
    </row>
    <row r="20" spans="1:22" ht="18.75" x14ac:dyDescent="0.3">
      <c r="C20" s="12" t="s">
        <v>155</v>
      </c>
      <c r="K20" s="164" t="s">
        <v>167</v>
      </c>
      <c r="L20" s="173"/>
      <c r="M20" s="171"/>
      <c r="N20" s="171"/>
      <c r="O20" s="172"/>
    </row>
    <row r="21" spans="1:22" ht="15.75" customHeight="1" x14ac:dyDescent="0.25">
      <c r="C21" s="132" t="s">
        <v>139</v>
      </c>
      <c r="D21" s="133"/>
      <c r="E21" s="125"/>
    </row>
    <row r="22" spans="1:22" ht="15.75" customHeight="1" x14ac:dyDescent="0.25"/>
    <row r="23" spans="1:22" ht="15.75" customHeight="1" x14ac:dyDescent="0.25"/>
    <row r="25" spans="1:22" ht="15.75" customHeight="1" x14ac:dyDescent="0.3">
      <c r="C25" s="12" t="s">
        <v>156</v>
      </c>
      <c r="F25" s="12"/>
      <c r="K25" s="12" t="s">
        <v>157</v>
      </c>
      <c r="T25" s="27"/>
      <c r="U25" s="27"/>
      <c r="V25" s="27"/>
    </row>
    <row r="26" spans="1:22" s="27" customFormat="1" x14ac:dyDescent="0.25">
      <c r="A26" s="21"/>
      <c r="B26" s="21"/>
      <c r="C26" s="177" t="s">
        <v>151</v>
      </c>
      <c r="D26" s="177"/>
      <c r="E26" s="177"/>
      <c r="F26" s="178" t="s">
        <v>160</v>
      </c>
      <c r="G26" s="178"/>
      <c r="H26" s="178"/>
      <c r="I26" s="179"/>
      <c r="J26" s="26"/>
      <c r="K26" s="198" t="s">
        <v>151</v>
      </c>
      <c r="L26" s="199"/>
      <c r="M26" s="200"/>
      <c r="N26" s="196" t="s">
        <v>160</v>
      </c>
      <c r="O26" s="197"/>
      <c r="P26" s="21"/>
      <c r="Q26" s="21"/>
      <c r="R26" s="21"/>
      <c r="S26" s="21"/>
      <c r="T26" s="21"/>
      <c r="U26" s="21"/>
      <c r="V26" s="21"/>
    </row>
    <row r="27" spans="1:22" ht="30" customHeight="1" x14ac:dyDescent="0.25">
      <c r="B27" s="27" t="s">
        <v>25</v>
      </c>
      <c r="C27" s="134" t="s">
        <v>43</v>
      </c>
      <c r="D27" s="134" t="s">
        <v>2</v>
      </c>
      <c r="E27" s="134" t="s">
        <v>45</v>
      </c>
      <c r="F27" s="139" t="s">
        <v>46</v>
      </c>
      <c r="G27" s="140" t="s">
        <v>60</v>
      </c>
      <c r="H27" s="140" t="s">
        <v>42</v>
      </c>
      <c r="I27" s="140" t="s">
        <v>189</v>
      </c>
      <c r="J27" s="26"/>
      <c r="K27" s="134" t="s">
        <v>43</v>
      </c>
      <c r="L27" s="134" t="s">
        <v>44</v>
      </c>
      <c r="M27" s="134" t="s">
        <v>45</v>
      </c>
      <c r="N27" s="139" t="s">
        <v>46</v>
      </c>
      <c r="O27" s="140" t="s">
        <v>60</v>
      </c>
    </row>
    <row r="28" spans="1:22" x14ac:dyDescent="0.25">
      <c r="B28" s="21">
        <v>1</v>
      </c>
      <c r="C28" s="28"/>
      <c r="D28" s="28"/>
      <c r="E28" s="29"/>
      <c r="F28" s="29"/>
      <c r="G28" s="29"/>
      <c r="H28" s="28"/>
      <c r="I28" s="28"/>
      <c r="J28" s="26"/>
      <c r="K28" s="29"/>
      <c r="L28" s="29"/>
      <c r="M28" s="29"/>
      <c r="N28" s="29"/>
      <c r="O28" s="29"/>
      <c r="P28" s="21" t="b">
        <f>IF(AND(ISERROR(MATCH(K28,$C$28:$C$87,0)),NOT(ISBLANK(K28))),FALSE(),TRUE())</f>
        <v>1</v>
      </c>
    </row>
    <row r="29" spans="1:22" x14ac:dyDescent="0.25">
      <c r="B29" s="21">
        <v>2</v>
      </c>
      <c r="C29" s="28"/>
      <c r="D29" s="28"/>
      <c r="E29" s="29"/>
      <c r="F29" s="29"/>
      <c r="G29" s="29"/>
      <c r="H29" s="28"/>
      <c r="I29" s="28"/>
      <c r="J29" s="26"/>
      <c r="K29" s="29"/>
      <c r="L29" s="29"/>
      <c r="M29" s="29"/>
      <c r="N29" s="29"/>
      <c r="O29" s="29"/>
      <c r="P29" s="21" t="b">
        <f t="shared" ref="P29:P87" si="0">IF(AND(ISERROR(MATCH(K29,$C$28:$C$87,0)),NOT(ISBLANK(K29))),FALSE(),TRUE())</f>
        <v>1</v>
      </c>
    </row>
    <row r="30" spans="1:22" x14ac:dyDescent="0.25">
      <c r="B30" s="21">
        <v>3</v>
      </c>
      <c r="C30" s="28"/>
      <c r="D30" s="28"/>
      <c r="E30" s="29"/>
      <c r="F30" s="29"/>
      <c r="G30" s="29"/>
      <c r="H30" s="28"/>
      <c r="I30" s="29"/>
      <c r="J30" s="26"/>
      <c r="K30" s="29"/>
      <c r="L30" s="29"/>
      <c r="M30" s="29"/>
      <c r="N30" s="29"/>
      <c r="O30" s="29"/>
      <c r="P30" s="21" t="b">
        <f t="shared" si="0"/>
        <v>1</v>
      </c>
    </row>
    <row r="31" spans="1:22" x14ac:dyDescent="0.25">
      <c r="B31" s="21">
        <v>4</v>
      </c>
      <c r="C31" s="28"/>
      <c r="D31" s="28"/>
      <c r="E31" s="29"/>
      <c r="F31" s="29"/>
      <c r="G31" s="29"/>
      <c r="H31" s="28"/>
      <c r="I31" s="29"/>
      <c r="J31" s="26"/>
      <c r="K31" s="29"/>
      <c r="L31" s="29"/>
      <c r="M31" s="29"/>
      <c r="N31" s="29"/>
      <c r="O31" s="29"/>
      <c r="P31" s="21" t="b">
        <f t="shared" si="0"/>
        <v>1</v>
      </c>
    </row>
    <row r="32" spans="1:22" x14ac:dyDescent="0.25">
      <c r="B32" s="21">
        <v>5</v>
      </c>
      <c r="C32" s="28"/>
      <c r="D32" s="28"/>
      <c r="E32" s="29"/>
      <c r="F32" s="29"/>
      <c r="G32" s="29"/>
      <c r="H32" s="28"/>
      <c r="I32" s="31"/>
      <c r="J32" s="26"/>
      <c r="K32" s="29"/>
      <c r="L32" s="29"/>
      <c r="M32" s="29"/>
      <c r="N32" s="29"/>
      <c r="O32" s="29"/>
      <c r="P32" s="21" t="b">
        <f t="shared" si="0"/>
        <v>1</v>
      </c>
    </row>
    <row r="33" spans="1:16" x14ac:dyDescent="0.25">
      <c r="A33" s="27"/>
      <c r="B33" s="21">
        <v>6</v>
      </c>
      <c r="C33" s="28"/>
      <c r="D33" s="28"/>
      <c r="E33" s="29"/>
      <c r="F33" s="30"/>
      <c r="G33" s="29"/>
      <c r="H33" s="28"/>
      <c r="I33" s="30"/>
      <c r="J33" s="26"/>
      <c r="K33" s="29"/>
      <c r="L33" s="29"/>
      <c r="M33" s="29"/>
      <c r="N33" s="29"/>
      <c r="O33" s="29"/>
      <c r="P33" s="21" t="b">
        <f t="shared" si="0"/>
        <v>1</v>
      </c>
    </row>
    <row r="34" spans="1:16" x14ac:dyDescent="0.25">
      <c r="B34" s="21">
        <v>7</v>
      </c>
      <c r="C34" s="28"/>
      <c r="D34" s="28"/>
      <c r="E34" s="29"/>
      <c r="F34" s="29"/>
      <c r="G34" s="29"/>
      <c r="H34" s="28"/>
      <c r="I34" s="29"/>
      <c r="J34" s="26"/>
      <c r="K34" s="29"/>
      <c r="L34" s="29"/>
      <c r="M34" s="29"/>
      <c r="N34" s="29"/>
      <c r="O34" s="29"/>
      <c r="P34" s="21" t="b">
        <f t="shared" si="0"/>
        <v>1</v>
      </c>
    </row>
    <row r="35" spans="1:16" x14ac:dyDescent="0.25">
      <c r="B35" s="21">
        <v>8</v>
      </c>
      <c r="C35" s="28"/>
      <c r="D35" s="28"/>
      <c r="E35" s="29"/>
      <c r="F35" s="29"/>
      <c r="G35" s="29"/>
      <c r="H35" s="28"/>
      <c r="I35" s="29"/>
      <c r="J35" s="26"/>
      <c r="K35" s="29"/>
      <c r="L35" s="29"/>
      <c r="M35" s="29"/>
      <c r="N35" s="29"/>
      <c r="O35" s="29"/>
      <c r="P35" s="21" t="b">
        <f t="shared" si="0"/>
        <v>1</v>
      </c>
    </row>
    <row r="36" spans="1:16" x14ac:dyDescent="0.25">
      <c r="B36" s="21">
        <v>9</v>
      </c>
      <c r="C36" s="28"/>
      <c r="D36" s="28"/>
      <c r="E36" s="29"/>
      <c r="F36" s="29"/>
      <c r="G36" s="29"/>
      <c r="H36" s="28"/>
      <c r="I36" s="29"/>
      <c r="J36" s="26"/>
      <c r="K36" s="29"/>
      <c r="L36" s="29"/>
      <c r="M36" s="29"/>
      <c r="N36" s="29"/>
      <c r="O36" s="29"/>
      <c r="P36" s="21" t="b">
        <f t="shared" si="0"/>
        <v>1</v>
      </c>
    </row>
    <row r="37" spans="1:16" x14ac:dyDescent="0.25">
      <c r="B37" s="21">
        <v>10</v>
      </c>
      <c r="C37" s="28"/>
      <c r="D37" s="28"/>
      <c r="E37" s="29"/>
      <c r="F37" s="29"/>
      <c r="G37" s="29"/>
      <c r="H37" s="28"/>
      <c r="I37" s="29"/>
      <c r="J37" s="26"/>
      <c r="K37" s="29"/>
      <c r="L37" s="29"/>
      <c r="M37" s="29"/>
      <c r="N37" s="29"/>
      <c r="O37" s="29"/>
      <c r="P37" s="21" t="b">
        <f t="shared" si="0"/>
        <v>1</v>
      </c>
    </row>
    <row r="38" spans="1:16" x14ac:dyDescent="0.25">
      <c r="B38" s="21">
        <v>11</v>
      </c>
      <c r="C38" s="28"/>
      <c r="D38" s="28"/>
      <c r="E38" s="29"/>
      <c r="F38" s="29"/>
      <c r="G38" s="29"/>
      <c r="H38" s="28"/>
      <c r="I38" s="29"/>
      <c r="J38" s="26"/>
      <c r="K38" s="29"/>
      <c r="L38" s="29"/>
      <c r="M38" s="29"/>
      <c r="N38" s="29"/>
      <c r="O38" s="29"/>
      <c r="P38" s="21" t="b">
        <f t="shared" si="0"/>
        <v>1</v>
      </c>
    </row>
    <row r="39" spans="1:16" x14ac:dyDescent="0.25">
      <c r="B39" s="21">
        <v>12</v>
      </c>
      <c r="C39" s="28"/>
      <c r="D39" s="28"/>
      <c r="E39" s="29"/>
      <c r="F39" s="29"/>
      <c r="G39" s="29"/>
      <c r="H39" s="28"/>
      <c r="I39" s="29"/>
      <c r="J39" s="26"/>
      <c r="K39" s="29"/>
      <c r="L39" s="29"/>
      <c r="M39" s="29"/>
      <c r="N39" s="29"/>
      <c r="O39" s="29"/>
      <c r="P39" s="21" t="b">
        <f t="shared" si="0"/>
        <v>1</v>
      </c>
    </row>
    <row r="40" spans="1:16" x14ac:dyDescent="0.25">
      <c r="B40" s="21">
        <v>13</v>
      </c>
      <c r="C40" s="28"/>
      <c r="D40" s="28"/>
      <c r="E40" s="29"/>
      <c r="F40" s="29"/>
      <c r="G40" s="29"/>
      <c r="H40" s="28"/>
      <c r="I40" s="29"/>
      <c r="J40" s="26"/>
      <c r="K40" s="29"/>
      <c r="L40" s="29"/>
      <c r="M40" s="29"/>
      <c r="N40" s="29"/>
      <c r="O40" s="29"/>
      <c r="P40" s="21" t="b">
        <f t="shared" si="0"/>
        <v>1</v>
      </c>
    </row>
    <row r="41" spans="1:16" x14ac:dyDescent="0.25">
      <c r="B41" s="21">
        <v>14</v>
      </c>
      <c r="C41" s="28"/>
      <c r="D41" s="28"/>
      <c r="E41" s="29"/>
      <c r="F41" s="29"/>
      <c r="G41" s="29"/>
      <c r="H41" s="28"/>
      <c r="I41" s="29"/>
      <c r="J41" s="26"/>
      <c r="K41" s="29"/>
      <c r="L41" s="29"/>
      <c r="M41" s="29"/>
      <c r="N41" s="29"/>
      <c r="O41" s="29"/>
      <c r="P41" s="21" t="b">
        <f t="shared" si="0"/>
        <v>1</v>
      </c>
    </row>
    <row r="42" spans="1:16" x14ac:dyDescent="0.25">
      <c r="B42" s="21">
        <v>15</v>
      </c>
      <c r="C42" s="28"/>
      <c r="D42" s="28"/>
      <c r="E42" s="29"/>
      <c r="F42" s="30"/>
      <c r="G42" s="29"/>
      <c r="H42" s="28"/>
      <c r="I42" s="29"/>
      <c r="J42" s="26"/>
      <c r="K42" s="29"/>
      <c r="L42" s="29"/>
      <c r="M42" s="29"/>
      <c r="N42" s="29"/>
      <c r="O42" s="29"/>
      <c r="P42" s="21" t="b">
        <f t="shared" si="0"/>
        <v>1</v>
      </c>
    </row>
    <row r="43" spans="1:16" x14ac:dyDescent="0.25">
      <c r="B43" s="21">
        <v>16</v>
      </c>
      <c r="C43" s="28"/>
      <c r="D43" s="28"/>
      <c r="E43" s="29"/>
      <c r="F43" s="29"/>
      <c r="G43" s="29"/>
      <c r="H43" s="28"/>
      <c r="I43" s="29"/>
      <c r="J43" s="26"/>
      <c r="K43" s="29"/>
      <c r="L43" s="29"/>
      <c r="M43" s="29"/>
      <c r="N43" s="29"/>
      <c r="O43" s="29"/>
      <c r="P43" s="21" t="b">
        <f t="shared" si="0"/>
        <v>1</v>
      </c>
    </row>
    <row r="44" spans="1:16" x14ac:dyDescent="0.25">
      <c r="B44" s="21">
        <v>17</v>
      </c>
      <c r="C44" s="28"/>
      <c r="D44" s="28"/>
      <c r="E44" s="29"/>
      <c r="F44" s="29"/>
      <c r="G44" s="29"/>
      <c r="H44" s="28"/>
      <c r="I44" s="29"/>
      <c r="J44" s="26"/>
      <c r="K44" s="29"/>
      <c r="L44" s="29"/>
      <c r="M44" s="29"/>
      <c r="N44" s="29"/>
      <c r="O44" s="29"/>
      <c r="P44" s="21" t="b">
        <f t="shared" si="0"/>
        <v>1</v>
      </c>
    </row>
    <row r="45" spans="1:16" x14ac:dyDescent="0.25">
      <c r="B45" s="21">
        <v>18</v>
      </c>
      <c r="C45" s="28"/>
      <c r="D45" s="28"/>
      <c r="E45" s="29"/>
      <c r="F45" s="29"/>
      <c r="G45" s="29"/>
      <c r="H45" s="28"/>
      <c r="I45" s="29"/>
      <c r="J45" s="26"/>
      <c r="K45" s="29"/>
      <c r="L45" s="29"/>
      <c r="M45" s="29"/>
      <c r="N45" s="29"/>
      <c r="O45" s="29"/>
      <c r="P45" s="21" t="b">
        <f t="shared" si="0"/>
        <v>1</v>
      </c>
    </row>
    <row r="46" spans="1:16" x14ac:dyDescent="0.25">
      <c r="B46" s="21">
        <v>19</v>
      </c>
      <c r="C46" s="28"/>
      <c r="D46" s="28"/>
      <c r="E46" s="29"/>
      <c r="F46" s="29"/>
      <c r="G46" s="29"/>
      <c r="H46" s="28"/>
      <c r="I46" s="29"/>
      <c r="J46" s="26"/>
      <c r="K46" s="29"/>
      <c r="L46" s="29"/>
      <c r="M46" s="29"/>
      <c r="N46" s="29"/>
      <c r="O46" s="29"/>
      <c r="P46" s="21" t="b">
        <f t="shared" si="0"/>
        <v>1</v>
      </c>
    </row>
    <row r="47" spans="1:16" x14ac:dyDescent="0.25">
      <c r="B47" s="21">
        <v>20</v>
      </c>
      <c r="C47" s="28"/>
      <c r="D47" s="28"/>
      <c r="E47" s="29"/>
      <c r="F47" s="29"/>
      <c r="G47" s="29"/>
      <c r="H47" s="28"/>
      <c r="I47" s="29"/>
      <c r="J47" s="26"/>
      <c r="K47" s="29"/>
      <c r="L47" s="29"/>
      <c r="M47" s="29"/>
      <c r="N47" s="29"/>
      <c r="O47" s="29"/>
      <c r="P47" s="21" t="b">
        <f t="shared" si="0"/>
        <v>1</v>
      </c>
    </row>
    <row r="48" spans="1:16" x14ac:dyDescent="0.25">
      <c r="B48" s="21">
        <v>21</v>
      </c>
      <c r="C48" s="28"/>
      <c r="D48" s="28"/>
      <c r="E48" s="29"/>
      <c r="F48" s="29"/>
      <c r="G48" s="29"/>
      <c r="H48" s="28"/>
      <c r="I48" s="29"/>
      <c r="J48" s="26"/>
      <c r="K48" s="29"/>
      <c r="L48" s="29"/>
      <c r="M48" s="29"/>
      <c r="N48" s="29"/>
      <c r="O48" s="29"/>
      <c r="P48" s="21" t="b">
        <f t="shared" si="0"/>
        <v>1</v>
      </c>
    </row>
    <row r="49" spans="2:16" x14ac:dyDescent="0.25">
      <c r="B49" s="21">
        <v>22</v>
      </c>
      <c r="C49" s="28"/>
      <c r="D49" s="28"/>
      <c r="E49" s="29"/>
      <c r="F49" s="29"/>
      <c r="G49" s="29"/>
      <c r="H49" s="28"/>
      <c r="I49" s="29"/>
      <c r="J49" s="26"/>
      <c r="K49" s="29"/>
      <c r="L49" s="29"/>
      <c r="M49" s="29"/>
      <c r="N49" s="29"/>
      <c r="O49" s="29"/>
      <c r="P49" s="21" t="b">
        <f t="shared" si="0"/>
        <v>1</v>
      </c>
    </row>
    <row r="50" spans="2:16" x14ac:dyDescent="0.25">
      <c r="B50" s="21">
        <v>23</v>
      </c>
      <c r="C50" s="28"/>
      <c r="D50" s="28"/>
      <c r="E50" s="29"/>
      <c r="F50" s="29"/>
      <c r="G50" s="29"/>
      <c r="H50" s="28"/>
      <c r="I50" s="29"/>
      <c r="J50" s="26"/>
      <c r="K50" s="29"/>
      <c r="L50" s="29"/>
      <c r="M50" s="29"/>
      <c r="N50" s="29"/>
      <c r="O50" s="29"/>
      <c r="P50" s="21" t="b">
        <f t="shared" si="0"/>
        <v>1</v>
      </c>
    </row>
    <row r="51" spans="2:16" x14ac:dyDescent="0.25">
      <c r="B51" s="21">
        <v>24</v>
      </c>
      <c r="C51" s="28"/>
      <c r="D51" s="28"/>
      <c r="E51" s="29"/>
      <c r="F51" s="30"/>
      <c r="G51" s="29"/>
      <c r="H51" s="28"/>
      <c r="I51" s="29"/>
      <c r="J51" s="26"/>
      <c r="K51" s="29"/>
      <c r="L51" s="29"/>
      <c r="M51" s="29"/>
      <c r="N51" s="29"/>
      <c r="O51" s="29"/>
      <c r="P51" s="21" t="b">
        <f t="shared" si="0"/>
        <v>1</v>
      </c>
    </row>
    <row r="52" spans="2:16" x14ac:dyDescent="0.25">
      <c r="B52" s="21">
        <v>25</v>
      </c>
      <c r="C52" s="28"/>
      <c r="D52" s="28"/>
      <c r="E52" s="29"/>
      <c r="F52" s="29"/>
      <c r="G52" s="29"/>
      <c r="H52" s="28"/>
      <c r="I52" s="29"/>
      <c r="J52" s="26"/>
      <c r="K52" s="29"/>
      <c r="L52" s="29"/>
      <c r="M52" s="29"/>
      <c r="N52" s="29"/>
      <c r="O52" s="29"/>
      <c r="P52" s="21" t="b">
        <f t="shared" si="0"/>
        <v>1</v>
      </c>
    </row>
    <row r="53" spans="2:16" x14ac:dyDescent="0.25">
      <c r="B53" s="21">
        <v>26</v>
      </c>
      <c r="C53" s="28"/>
      <c r="D53" s="28"/>
      <c r="E53" s="29"/>
      <c r="F53" s="29"/>
      <c r="G53" s="29"/>
      <c r="H53" s="28"/>
      <c r="I53" s="29"/>
      <c r="J53" s="26"/>
      <c r="K53" s="29"/>
      <c r="L53" s="29"/>
      <c r="M53" s="29"/>
      <c r="N53" s="29"/>
      <c r="O53" s="29"/>
      <c r="P53" s="21" t="b">
        <f t="shared" si="0"/>
        <v>1</v>
      </c>
    </row>
    <row r="54" spans="2:16" x14ac:dyDescent="0.25">
      <c r="B54" s="21">
        <v>27</v>
      </c>
      <c r="C54" s="28"/>
      <c r="D54" s="28"/>
      <c r="E54" s="29"/>
      <c r="F54" s="29"/>
      <c r="G54" s="29"/>
      <c r="H54" s="28"/>
      <c r="I54" s="29"/>
      <c r="J54" s="26"/>
      <c r="K54" s="29"/>
      <c r="L54" s="29"/>
      <c r="M54" s="29"/>
      <c r="N54" s="29"/>
      <c r="O54" s="29"/>
      <c r="P54" s="21" t="b">
        <f t="shared" si="0"/>
        <v>1</v>
      </c>
    </row>
    <row r="55" spans="2:16" x14ac:dyDescent="0.25">
      <c r="B55" s="21">
        <v>28</v>
      </c>
      <c r="C55" s="28"/>
      <c r="D55" s="28"/>
      <c r="E55" s="29"/>
      <c r="F55" s="29"/>
      <c r="G55" s="29"/>
      <c r="H55" s="28"/>
      <c r="I55" s="29"/>
      <c r="J55" s="26"/>
      <c r="K55" s="29"/>
      <c r="L55" s="29"/>
      <c r="M55" s="29"/>
      <c r="N55" s="29"/>
      <c r="O55" s="29"/>
      <c r="P55" s="21" t="b">
        <f t="shared" si="0"/>
        <v>1</v>
      </c>
    </row>
    <row r="56" spans="2:16" x14ac:dyDescent="0.25">
      <c r="B56" s="21">
        <v>29</v>
      </c>
      <c r="C56" s="28"/>
      <c r="D56" s="28"/>
      <c r="E56" s="29"/>
      <c r="F56" s="29"/>
      <c r="G56" s="29"/>
      <c r="H56" s="28"/>
      <c r="I56" s="29"/>
      <c r="J56" s="26"/>
      <c r="K56" s="29"/>
      <c r="L56" s="29"/>
      <c r="M56" s="29"/>
      <c r="N56" s="29"/>
      <c r="O56" s="29"/>
      <c r="P56" s="21" t="b">
        <f t="shared" si="0"/>
        <v>1</v>
      </c>
    </row>
    <row r="57" spans="2:16" x14ac:dyDescent="0.25">
      <c r="B57" s="21">
        <v>30</v>
      </c>
      <c r="C57" s="28"/>
      <c r="D57" s="28"/>
      <c r="E57" s="29"/>
      <c r="F57" s="29"/>
      <c r="G57" s="29"/>
      <c r="H57" s="28"/>
      <c r="I57" s="29"/>
      <c r="J57" s="26"/>
      <c r="K57" s="29"/>
      <c r="L57" s="29"/>
      <c r="M57" s="29"/>
      <c r="N57" s="29"/>
      <c r="O57" s="29"/>
      <c r="P57" s="21" t="b">
        <f t="shared" si="0"/>
        <v>1</v>
      </c>
    </row>
    <row r="58" spans="2:16" x14ac:dyDescent="0.25">
      <c r="B58" s="21">
        <v>31</v>
      </c>
      <c r="C58" s="28"/>
      <c r="D58" s="28"/>
      <c r="E58" s="29"/>
      <c r="F58" s="29"/>
      <c r="G58" s="29"/>
      <c r="H58" s="28"/>
      <c r="I58" s="29"/>
      <c r="J58" s="26"/>
      <c r="K58" s="29"/>
      <c r="L58" s="29"/>
      <c r="M58" s="29"/>
      <c r="N58" s="29"/>
      <c r="O58" s="29"/>
      <c r="P58" s="21" t="b">
        <f t="shared" si="0"/>
        <v>1</v>
      </c>
    </row>
    <row r="59" spans="2:16" x14ac:dyDescent="0.25">
      <c r="B59" s="21">
        <v>32</v>
      </c>
      <c r="C59" s="28"/>
      <c r="D59" s="28"/>
      <c r="E59" s="29"/>
      <c r="F59" s="29"/>
      <c r="G59" s="29"/>
      <c r="H59" s="28"/>
      <c r="I59" s="29"/>
      <c r="J59" s="26"/>
      <c r="K59" s="29"/>
      <c r="L59" s="29"/>
      <c r="M59" s="29"/>
      <c r="N59" s="29"/>
      <c r="O59" s="29"/>
      <c r="P59" s="21" t="b">
        <f t="shared" si="0"/>
        <v>1</v>
      </c>
    </row>
    <row r="60" spans="2:16" x14ac:dyDescent="0.25">
      <c r="B60" s="21">
        <v>33</v>
      </c>
      <c r="C60" s="28"/>
      <c r="D60" s="28"/>
      <c r="E60" s="29"/>
      <c r="F60" s="30"/>
      <c r="G60" s="29"/>
      <c r="H60" s="28"/>
      <c r="I60" s="29"/>
      <c r="J60" s="26"/>
      <c r="K60" s="29"/>
      <c r="L60" s="29"/>
      <c r="M60" s="29"/>
      <c r="N60" s="29"/>
      <c r="O60" s="29"/>
      <c r="P60" s="21" t="b">
        <f t="shared" si="0"/>
        <v>1</v>
      </c>
    </row>
    <row r="61" spans="2:16" x14ac:dyDescent="0.25">
      <c r="B61" s="21">
        <v>34</v>
      </c>
      <c r="C61" s="28"/>
      <c r="D61" s="28"/>
      <c r="E61" s="29"/>
      <c r="F61" s="29"/>
      <c r="G61" s="29"/>
      <c r="H61" s="28"/>
      <c r="I61" s="29"/>
      <c r="J61" s="26"/>
      <c r="K61" s="29"/>
      <c r="L61" s="29"/>
      <c r="M61" s="29"/>
      <c r="N61" s="29"/>
      <c r="O61" s="29"/>
      <c r="P61" s="21" t="b">
        <f t="shared" si="0"/>
        <v>1</v>
      </c>
    </row>
    <row r="62" spans="2:16" x14ac:dyDescent="0.25">
      <c r="B62" s="21">
        <v>35</v>
      </c>
      <c r="C62" s="28"/>
      <c r="D62" s="28"/>
      <c r="E62" s="29"/>
      <c r="F62" s="29"/>
      <c r="G62" s="29"/>
      <c r="H62" s="28"/>
      <c r="I62" s="29"/>
      <c r="J62" s="26"/>
      <c r="K62" s="29"/>
      <c r="L62" s="29"/>
      <c r="M62" s="29"/>
      <c r="N62" s="29"/>
      <c r="O62" s="29"/>
      <c r="P62" s="21" t="b">
        <f t="shared" si="0"/>
        <v>1</v>
      </c>
    </row>
    <row r="63" spans="2:16" x14ac:dyDescent="0.25">
      <c r="B63" s="21">
        <v>36</v>
      </c>
      <c r="C63" s="28"/>
      <c r="D63" s="28"/>
      <c r="E63" s="29"/>
      <c r="F63" s="29"/>
      <c r="G63" s="29"/>
      <c r="H63" s="28"/>
      <c r="I63" s="29"/>
      <c r="J63" s="26"/>
      <c r="K63" s="29"/>
      <c r="L63" s="29"/>
      <c r="M63" s="29"/>
      <c r="N63" s="29"/>
      <c r="O63" s="29"/>
      <c r="P63" s="21" t="b">
        <f t="shared" si="0"/>
        <v>1</v>
      </c>
    </row>
    <row r="64" spans="2:16" x14ac:dyDescent="0.25">
      <c r="B64" s="21">
        <v>37</v>
      </c>
      <c r="C64" s="28"/>
      <c r="D64" s="28"/>
      <c r="E64" s="29"/>
      <c r="F64" s="29"/>
      <c r="G64" s="29"/>
      <c r="H64" s="28"/>
      <c r="I64" s="29"/>
      <c r="J64" s="26"/>
      <c r="K64" s="29"/>
      <c r="L64" s="29"/>
      <c r="M64" s="29"/>
      <c r="N64" s="29"/>
      <c r="O64" s="29"/>
      <c r="P64" s="21" t="b">
        <f t="shared" si="0"/>
        <v>1</v>
      </c>
    </row>
    <row r="65" spans="2:16" x14ac:dyDescent="0.25">
      <c r="B65" s="21">
        <v>38</v>
      </c>
      <c r="C65" s="28"/>
      <c r="D65" s="28"/>
      <c r="E65" s="29"/>
      <c r="F65" s="29"/>
      <c r="G65" s="29"/>
      <c r="H65" s="28"/>
      <c r="I65" s="29"/>
      <c r="J65" s="26"/>
      <c r="K65" s="29"/>
      <c r="L65" s="29"/>
      <c r="M65" s="29"/>
      <c r="N65" s="29"/>
      <c r="O65" s="29"/>
      <c r="P65" s="21" t="b">
        <f t="shared" si="0"/>
        <v>1</v>
      </c>
    </row>
    <row r="66" spans="2:16" x14ac:dyDescent="0.25">
      <c r="B66" s="21">
        <v>39</v>
      </c>
      <c r="C66" s="28"/>
      <c r="D66" s="28"/>
      <c r="E66" s="29"/>
      <c r="F66" s="29"/>
      <c r="G66" s="29"/>
      <c r="H66" s="28"/>
      <c r="I66" s="29"/>
      <c r="J66" s="26"/>
      <c r="K66" s="29"/>
      <c r="L66" s="29"/>
      <c r="M66" s="29"/>
      <c r="N66" s="29"/>
      <c r="O66" s="29"/>
      <c r="P66" s="21" t="b">
        <f t="shared" si="0"/>
        <v>1</v>
      </c>
    </row>
    <row r="67" spans="2:16" x14ac:dyDescent="0.25">
      <c r="B67" s="21">
        <v>40</v>
      </c>
      <c r="C67" s="28"/>
      <c r="D67" s="28"/>
      <c r="E67" s="29"/>
      <c r="F67" s="29"/>
      <c r="G67" s="29"/>
      <c r="H67" s="28"/>
      <c r="I67" s="29"/>
      <c r="J67" s="26"/>
      <c r="K67" s="29"/>
      <c r="L67" s="29"/>
      <c r="M67" s="29"/>
      <c r="N67" s="29"/>
      <c r="O67" s="29"/>
      <c r="P67" s="21" t="b">
        <f t="shared" si="0"/>
        <v>1</v>
      </c>
    </row>
    <row r="68" spans="2:16" x14ac:dyDescent="0.25">
      <c r="B68" s="21">
        <v>41</v>
      </c>
      <c r="C68" s="28"/>
      <c r="D68" s="28"/>
      <c r="E68" s="29"/>
      <c r="F68" s="29"/>
      <c r="G68" s="29"/>
      <c r="H68" s="28"/>
      <c r="I68" s="29"/>
      <c r="J68" s="26"/>
      <c r="K68" s="29"/>
      <c r="L68" s="29"/>
      <c r="M68" s="29"/>
      <c r="N68" s="29"/>
      <c r="O68" s="29"/>
      <c r="P68" s="21" t="b">
        <f t="shared" si="0"/>
        <v>1</v>
      </c>
    </row>
    <row r="69" spans="2:16" x14ac:dyDescent="0.25">
      <c r="B69" s="21">
        <v>42</v>
      </c>
      <c r="C69" s="28"/>
      <c r="D69" s="28"/>
      <c r="E69" s="29"/>
      <c r="F69" s="30"/>
      <c r="G69" s="29"/>
      <c r="H69" s="28"/>
      <c r="I69" s="29"/>
      <c r="J69" s="26"/>
      <c r="K69" s="29"/>
      <c r="L69" s="29"/>
      <c r="M69" s="29"/>
      <c r="N69" s="29"/>
      <c r="O69" s="29"/>
      <c r="P69" s="21" t="b">
        <f t="shared" si="0"/>
        <v>1</v>
      </c>
    </row>
    <row r="70" spans="2:16" x14ac:dyDescent="0.25">
      <c r="B70" s="21">
        <v>43</v>
      </c>
      <c r="C70" s="28"/>
      <c r="D70" s="28"/>
      <c r="E70" s="29"/>
      <c r="F70" s="29"/>
      <c r="G70" s="29"/>
      <c r="H70" s="28"/>
      <c r="I70" s="29"/>
      <c r="J70" s="26"/>
      <c r="K70" s="29"/>
      <c r="L70" s="29"/>
      <c r="M70" s="29"/>
      <c r="N70" s="29"/>
      <c r="O70" s="29"/>
      <c r="P70" s="21" t="b">
        <f t="shared" si="0"/>
        <v>1</v>
      </c>
    </row>
    <row r="71" spans="2:16" x14ac:dyDescent="0.25">
      <c r="B71" s="21">
        <v>44</v>
      </c>
      <c r="C71" s="28"/>
      <c r="D71" s="28"/>
      <c r="E71" s="29"/>
      <c r="F71" s="29"/>
      <c r="G71" s="29"/>
      <c r="H71" s="28"/>
      <c r="I71" s="29"/>
      <c r="J71" s="26"/>
      <c r="K71" s="29"/>
      <c r="L71" s="29"/>
      <c r="M71" s="29"/>
      <c r="N71" s="29"/>
      <c r="O71" s="29"/>
      <c r="P71" s="21" t="b">
        <f t="shared" si="0"/>
        <v>1</v>
      </c>
    </row>
    <row r="72" spans="2:16" x14ac:dyDescent="0.25">
      <c r="B72" s="21">
        <v>45</v>
      </c>
      <c r="C72" s="28"/>
      <c r="D72" s="28"/>
      <c r="E72" s="29"/>
      <c r="F72" s="29"/>
      <c r="G72" s="29"/>
      <c r="H72" s="28"/>
      <c r="I72" s="29"/>
      <c r="J72" s="26"/>
      <c r="K72" s="29"/>
      <c r="L72" s="29"/>
      <c r="M72" s="29"/>
      <c r="N72" s="29"/>
      <c r="O72" s="29"/>
      <c r="P72" s="21" t="b">
        <f t="shared" si="0"/>
        <v>1</v>
      </c>
    </row>
    <row r="73" spans="2:16" x14ac:dyDescent="0.25">
      <c r="B73" s="21">
        <v>46</v>
      </c>
      <c r="C73" s="28"/>
      <c r="D73" s="28"/>
      <c r="E73" s="29"/>
      <c r="F73" s="29"/>
      <c r="G73" s="29"/>
      <c r="H73" s="28"/>
      <c r="I73" s="29"/>
      <c r="J73" s="26"/>
      <c r="K73" s="29"/>
      <c r="L73" s="29"/>
      <c r="M73" s="29"/>
      <c r="N73" s="29"/>
      <c r="O73" s="29"/>
      <c r="P73" s="21" t="b">
        <f t="shared" si="0"/>
        <v>1</v>
      </c>
    </row>
    <row r="74" spans="2:16" x14ac:dyDescent="0.25">
      <c r="B74" s="21">
        <v>47</v>
      </c>
      <c r="C74" s="28"/>
      <c r="D74" s="28"/>
      <c r="E74" s="29"/>
      <c r="F74" s="29"/>
      <c r="G74" s="29"/>
      <c r="H74" s="28"/>
      <c r="I74" s="29"/>
      <c r="J74" s="26"/>
      <c r="K74" s="29"/>
      <c r="L74" s="29"/>
      <c r="M74" s="29"/>
      <c r="N74" s="29"/>
      <c r="O74" s="29"/>
      <c r="P74" s="21" t="b">
        <f t="shared" si="0"/>
        <v>1</v>
      </c>
    </row>
    <row r="75" spans="2:16" x14ac:dyDescent="0.25">
      <c r="B75" s="21">
        <v>48</v>
      </c>
      <c r="C75" s="28"/>
      <c r="D75" s="28"/>
      <c r="E75" s="29"/>
      <c r="F75" s="29"/>
      <c r="G75" s="29"/>
      <c r="H75" s="28"/>
      <c r="I75" s="29"/>
      <c r="J75" s="26"/>
      <c r="K75" s="29"/>
      <c r="L75" s="29"/>
      <c r="M75" s="29"/>
      <c r="N75" s="29"/>
      <c r="O75" s="29"/>
      <c r="P75" s="21" t="b">
        <f t="shared" si="0"/>
        <v>1</v>
      </c>
    </row>
    <row r="76" spans="2:16" x14ac:dyDescent="0.25">
      <c r="B76" s="21">
        <v>49</v>
      </c>
      <c r="C76" s="28"/>
      <c r="D76" s="28"/>
      <c r="E76" s="29"/>
      <c r="F76" s="29"/>
      <c r="G76" s="29"/>
      <c r="H76" s="28"/>
      <c r="I76" s="29"/>
      <c r="J76" s="26"/>
      <c r="K76" s="29"/>
      <c r="L76" s="29"/>
      <c r="M76" s="29"/>
      <c r="N76" s="29"/>
      <c r="O76" s="29"/>
      <c r="P76" s="21" t="b">
        <f t="shared" si="0"/>
        <v>1</v>
      </c>
    </row>
    <row r="77" spans="2:16" x14ac:dyDescent="0.25">
      <c r="B77" s="21">
        <v>50</v>
      </c>
      <c r="C77" s="28"/>
      <c r="D77" s="28"/>
      <c r="E77" s="29"/>
      <c r="F77" s="29"/>
      <c r="G77" s="29"/>
      <c r="H77" s="28"/>
      <c r="I77" s="29"/>
      <c r="J77" s="26"/>
      <c r="K77" s="29"/>
      <c r="L77" s="29"/>
      <c r="M77" s="29"/>
      <c r="N77" s="29"/>
      <c r="O77" s="29"/>
      <c r="P77" s="21" t="b">
        <f t="shared" si="0"/>
        <v>1</v>
      </c>
    </row>
    <row r="78" spans="2:16" x14ac:dyDescent="0.25">
      <c r="B78" s="21">
        <v>51</v>
      </c>
      <c r="C78" s="28"/>
      <c r="D78" s="28"/>
      <c r="E78" s="29"/>
      <c r="F78" s="30"/>
      <c r="G78" s="29"/>
      <c r="H78" s="28"/>
      <c r="I78" s="29"/>
      <c r="J78" s="26"/>
      <c r="K78" s="29"/>
      <c r="L78" s="29"/>
      <c r="M78" s="29"/>
      <c r="N78" s="29"/>
      <c r="O78" s="29"/>
      <c r="P78" s="21" t="b">
        <f t="shared" si="0"/>
        <v>1</v>
      </c>
    </row>
    <row r="79" spans="2:16" x14ac:dyDescent="0.25">
      <c r="B79" s="21">
        <v>52</v>
      </c>
      <c r="C79" s="28"/>
      <c r="D79" s="28"/>
      <c r="E79" s="29"/>
      <c r="F79" s="29"/>
      <c r="G79" s="29"/>
      <c r="H79" s="28"/>
      <c r="I79" s="29"/>
      <c r="J79" s="26"/>
      <c r="K79" s="29"/>
      <c r="L79" s="29"/>
      <c r="M79" s="29"/>
      <c r="N79" s="29"/>
      <c r="O79" s="29"/>
      <c r="P79" s="21" t="b">
        <f t="shared" si="0"/>
        <v>1</v>
      </c>
    </row>
    <row r="80" spans="2:16" x14ac:dyDescent="0.25">
      <c r="B80" s="21">
        <v>53</v>
      </c>
      <c r="C80" s="28"/>
      <c r="D80" s="28"/>
      <c r="E80" s="29"/>
      <c r="F80" s="29"/>
      <c r="G80" s="29"/>
      <c r="H80" s="28"/>
      <c r="I80" s="29"/>
      <c r="J80" s="26"/>
      <c r="K80" s="29"/>
      <c r="L80" s="29"/>
      <c r="M80" s="29"/>
      <c r="N80" s="29"/>
      <c r="O80" s="29"/>
      <c r="P80" s="21" t="b">
        <f t="shared" si="0"/>
        <v>1</v>
      </c>
    </row>
    <row r="81" spans="2:16" x14ac:dyDescent="0.25">
      <c r="B81" s="21">
        <v>54</v>
      </c>
      <c r="C81" s="28"/>
      <c r="D81" s="28"/>
      <c r="E81" s="29"/>
      <c r="F81" s="29"/>
      <c r="G81" s="29"/>
      <c r="H81" s="28"/>
      <c r="I81" s="29"/>
      <c r="J81" s="26"/>
      <c r="K81" s="29"/>
      <c r="L81" s="29"/>
      <c r="M81" s="29"/>
      <c r="N81" s="29"/>
      <c r="O81" s="29"/>
      <c r="P81" s="21" t="b">
        <f t="shared" si="0"/>
        <v>1</v>
      </c>
    </row>
    <row r="82" spans="2:16" x14ac:dyDescent="0.25">
      <c r="B82" s="21">
        <v>55</v>
      </c>
      <c r="C82" s="28"/>
      <c r="D82" s="28"/>
      <c r="E82" s="29"/>
      <c r="F82" s="29"/>
      <c r="G82" s="29"/>
      <c r="H82" s="28"/>
      <c r="I82" s="29"/>
      <c r="J82" s="26"/>
      <c r="K82" s="29"/>
      <c r="L82" s="29"/>
      <c r="M82" s="29"/>
      <c r="N82" s="29"/>
      <c r="O82" s="29"/>
      <c r="P82" s="21" t="b">
        <f t="shared" si="0"/>
        <v>1</v>
      </c>
    </row>
    <row r="83" spans="2:16" x14ac:dyDescent="0.25">
      <c r="B83" s="21">
        <v>56</v>
      </c>
      <c r="C83" s="28"/>
      <c r="D83" s="28"/>
      <c r="E83" s="29"/>
      <c r="F83" s="29"/>
      <c r="G83" s="29"/>
      <c r="H83" s="28"/>
      <c r="I83" s="29"/>
      <c r="J83" s="26"/>
      <c r="K83" s="29"/>
      <c r="L83" s="29"/>
      <c r="M83" s="29"/>
      <c r="N83" s="29"/>
      <c r="O83" s="29"/>
      <c r="P83" s="21" t="b">
        <f t="shared" si="0"/>
        <v>1</v>
      </c>
    </row>
    <row r="84" spans="2:16" x14ac:dyDescent="0.25">
      <c r="B84" s="21">
        <v>57</v>
      </c>
      <c r="C84" s="28"/>
      <c r="D84" s="28"/>
      <c r="E84" s="29"/>
      <c r="F84" s="29"/>
      <c r="G84" s="29"/>
      <c r="H84" s="28"/>
      <c r="I84" s="29"/>
      <c r="J84" s="26"/>
      <c r="K84" s="29"/>
      <c r="L84" s="29"/>
      <c r="M84" s="29"/>
      <c r="N84" s="29"/>
      <c r="O84" s="29"/>
      <c r="P84" s="21" t="b">
        <f t="shared" si="0"/>
        <v>1</v>
      </c>
    </row>
    <row r="85" spans="2:16" x14ac:dyDescent="0.25">
      <c r="B85" s="21">
        <v>58</v>
      </c>
      <c r="C85" s="28"/>
      <c r="D85" s="28"/>
      <c r="E85" s="29"/>
      <c r="F85" s="29"/>
      <c r="G85" s="29"/>
      <c r="H85" s="28"/>
      <c r="I85" s="29"/>
      <c r="J85" s="26"/>
      <c r="K85" s="29"/>
      <c r="L85" s="29"/>
      <c r="M85" s="29"/>
      <c r="N85" s="29"/>
      <c r="O85" s="29"/>
      <c r="P85" s="21" t="b">
        <f t="shared" si="0"/>
        <v>1</v>
      </c>
    </row>
    <row r="86" spans="2:16" x14ac:dyDescent="0.25">
      <c r="B86" s="21">
        <v>59</v>
      </c>
      <c r="C86" s="28"/>
      <c r="D86" s="28"/>
      <c r="E86" s="29"/>
      <c r="F86" s="29"/>
      <c r="G86" s="29"/>
      <c r="H86" s="28"/>
      <c r="I86" s="29"/>
      <c r="J86" s="26"/>
      <c r="K86" s="29"/>
      <c r="L86" s="29"/>
      <c r="M86" s="29"/>
      <c r="N86" s="29"/>
      <c r="O86" s="29"/>
      <c r="P86" s="21" t="b">
        <f t="shared" si="0"/>
        <v>1</v>
      </c>
    </row>
    <row r="87" spans="2:16" x14ac:dyDescent="0.25">
      <c r="B87" s="21">
        <v>60</v>
      </c>
      <c r="C87" s="28"/>
      <c r="D87" s="28"/>
      <c r="E87" s="29"/>
      <c r="F87" s="30"/>
      <c r="G87" s="29"/>
      <c r="H87" s="28"/>
      <c r="I87" s="29"/>
      <c r="J87" s="26"/>
      <c r="K87" s="29"/>
      <c r="L87" s="29"/>
      <c r="M87" s="29"/>
      <c r="N87" s="29"/>
      <c r="O87" s="29"/>
      <c r="P87" s="21" t="b">
        <f t="shared" si="0"/>
        <v>1</v>
      </c>
    </row>
  </sheetData>
  <sheetProtection password="DFA7" sheet="1" objects="1" scenarios="1"/>
  <protectedRanges>
    <protectedRange sqref="G86" name="Range1_13"/>
    <protectedRange sqref="G81:G82" name="Range1_12"/>
    <protectedRange sqref="G77" name="Range1_11"/>
    <protectedRange sqref="G72:G73" name="Range1_10"/>
    <protectedRange sqref="G68" name="Range1_9"/>
    <protectedRange sqref="G63:G64" name="Range1_8"/>
    <protectedRange sqref="G59" name="Range1_7"/>
    <protectedRange sqref="G54:G55" name="Range1_6"/>
    <protectedRange sqref="G50" name="Range1_5"/>
    <protectedRange sqref="G45:G46" name="Range1_4"/>
    <protectedRange sqref="G41" name="Range1_3"/>
    <protectedRange sqref="G36:G37" name="Range1_2"/>
    <protectedRange sqref="G32" name="Range1_1"/>
    <protectedRange sqref="M28:M87 C28:I29 D33:I35 D32:F32 H32:I32 D38:I40 D36:F37 H36:I37 D42:I44 D41:F41 H41:I41 D47:I49 D45:F46 H45:I46 D51:I53 D50:F50 H50:I50 D56:I58 D54:F55 H54:I55 D60:I62 D59:F59 H59:I59 D65:I67 D63:F64 H63:I64 D69:I71 D68:F68 H68:I68 D74:I76 D72:F73 H72:I73 D78:I80 D77:F77 H77:I77 D83:I85 D81:F82 H81:I82 D87:I87 D86:F86 H86:I86 K28:K87 D30:I31 C30:C87" name="Range1"/>
    <protectedRange sqref="L28:L87 N28:O87" name="Range2"/>
    <protectedRange sqref="L13:O20" name="Range3"/>
    <protectedRange sqref="E21" name="Range4"/>
  </protectedRanges>
  <mergeCells count="20">
    <mergeCell ref="N26:O26"/>
    <mergeCell ref="K26:M26"/>
    <mergeCell ref="C4:I4"/>
    <mergeCell ref="C5:I5"/>
    <mergeCell ref="C26:E26"/>
    <mergeCell ref="F26:I26"/>
    <mergeCell ref="E12:F12"/>
    <mergeCell ref="E13:F13"/>
    <mergeCell ref="C12:D13"/>
    <mergeCell ref="E14:F17"/>
    <mergeCell ref="C14:D17"/>
    <mergeCell ref="K12:O12"/>
    <mergeCell ref="L13:O13"/>
    <mergeCell ref="L14:O14"/>
    <mergeCell ref="L15:O15"/>
    <mergeCell ref="L20:O20"/>
    <mergeCell ref="L19:O19"/>
    <mergeCell ref="L18:O18"/>
    <mergeCell ref="L17:O17"/>
    <mergeCell ref="L16:O16"/>
  </mergeCells>
  <conditionalFormatting sqref="E14">
    <cfRule type="cellIs" dxfId="2" priority="1" stopIfTrue="1" operator="equal">
      <formula>"OK. Default values will be applied to blank model year and HP"</formula>
    </cfRule>
    <cfRule type="cellIs" dxfId="1" priority="3" stopIfTrue="1" operator="equal">
      <formula>"OK"</formula>
    </cfRule>
    <cfRule type="expression" dxfId="0" priority="4">
      <formula>"isblank(J16)==1"</formula>
    </cfRule>
  </conditionalFormatting>
  <dataValidations count="6">
    <dataValidation type="whole" allowBlank="1" showInputMessage="1" showErrorMessage="1" error="Valid model year range is 1950 to 2050." sqref="N28:N87">
      <formula1>1950</formula1>
      <formula2>2050</formula2>
    </dataValidation>
    <dataValidation type="whole" operator="greaterThan" allowBlank="1" showInputMessage="1" showErrorMessage="1" error="HP inputs have to be whole numbers greater than zero. Please refer to the error messages in cell E14 for additional restrictions on the HP values. " sqref="O28:O87">
      <formula1>0</formula1>
    </dataValidation>
    <dataValidation type="decimal" operator="greaterThan" allowBlank="1" showInputMessage="1" showErrorMessage="1" error="Negative values for number of engines are not accepted." sqref="E28:E87 M28:M87">
      <formula1>0</formula1>
    </dataValidation>
    <dataValidation type="list" allowBlank="1" showInputMessage="1" showErrorMessage="1" errorTitle="Invalid Entry" error="Choose a vessel name from the drop-down menu." sqref="K28:K87">
      <formula1>INDIRECT("C28:C"&amp;28+COUNTA($C$28:$C$87))</formula1>
    </dataValidation>
    <dataValidation type="whole" allowBlank="1" showInputMessage="1" showErrorMessage="1" error="Valid model year range is 1950 to 2050." sqref="F28:F87">
      <formula1>1950</formula1>
      <formula2>2050</formula2>
    </dataValidation>
    <dataValidation type="whole" operator="greaterThan" allowBlank="1" showInputMessage="1" showErrorMessage="1" error="HP inputs have to be whole numbers greater than zero. Please refer to the error messages in cell E14 for additional restrictions on the HP values. " sqref="G28:G87">
      <formula1>0</formula1>
    </dataValidation>
  </dataValidations>
  <pageMargins left="0.7" right="0.7" top="0.75" bottom="0.75" header="0.3" footer="0.3"/>
  <pageSetup orientation="portrait" horizontalDpi="90" verticalDpi="9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error="Calendar years in the range from 2015 to 2050 are accepted.">
          <x14:formula1>
            <xm:f>CARB_Defaults!$V$9:$V$44</xm:f>
          </x14:formula1>
          <xm:sqref>E21</xm:sqref>
        </x14:dataValidation>
        <x14:dataValidation type="list" allowBlank="1" showInputMessage="1" showErrorMessage="1" error="Please select a vessel type from the dropdown menu.">
          <x14:formula1>
            <xm:f>CARB_Defaults!$I$16:$I$26</xm:f>
          </x14:formula1>
          <xm:sqref>D28:D87</xm:sqref>
        </x14:dataValidation>
        <x14:dataValidation type="list" allowBlank="1" showInputMessage="1" showErrorMessage="1" errorTitle="Invalid Entry" error="Choose an engine type from the drop-down menu.">
          <x14:formula1>
            <xm:f>CARB_Defaults!$I$27:$I$43</xm:f>
          </x14:formula1>
          <xm:sqref>L28:L87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7"/>
  <sheetViews>
    <sheetView topLeftCell="B1" zoomScale="85" zoomScaleNormal="85" workbookViewId="0">
      <selection activeCell="B1" sqref="B1"/>
    </sheetView>
  </sheetViews>
  <sheetFormatPr defaultRowHeight="15" x14ac:dyDescent="0.25"/>
  <cols>
    <col min="1" max="1" width="9.140625" style="7" hidden="1" customWidth="1"/>
    <col min="2" max="2" width="10.7109375" style="7" customWidth="1"/>
    <col min="3" max="3" width="12.42578125" style="7" customWidth="1"/>
    <col min="4" max="4" width="11" style="7" customWidth="1"/>
    <col min="5" max="5" width="12" style="7" customWidth="1"/>
    <col min="6" max="6" width="23" style="7" bestFit="1" customWidth="1"/>
    <col min="7" max="10" width="14.42578125" style="7" customWidth="1"/>
    <col min="11" max="20" width="11.85546875" style="7" customWidth="1"/>
    <col min="21" max="30" width="10.42578125" style="7" customWidth="1"/>
    <col min="31" max="16384" width="9.140625" style="7"/>
  </cols>
  <sheetData>
    <row r="1" spans="1:30" ht="18.75" x14ac:dyDescent="0.3">
      <c r="C1" s="10" t="s">
        <v>55</v>
      </c>
    </row>
    <row r="6" spans="1:30" ht="15.75" thickBot="1" x14ac:dyDescent="0.3">
      <c r="C6" s="75" t="s">
        <v>112</v>
      </c>
      <c r="D6" s="33">
        <f>Input!E21</f>
        <v>0</v>
      </c>
      <c r="E6" s="6"/>
      <c r="F6" s="75" t="s">
        <v>136</v>
      </c>
      <c r="G6" s="6">
        <f>COUNTA(Input!C28:C87)</f>
        <v>0</v>
      </c>
    </row>
    <row r="7" spans="1:30" ht="15.75" customHeight="1" x14ac:dyDescent="0.25">
      <c r="A7" s="7" t="s">
        <v>25</v>
      </c>
      <c r="C7" s="201" t="s">
        <v>62</v>
      </c>
      <c r="D7" s="202"/>
      <c r="E7" s="202"/>
      <c r="F7" s="202"/>
      <c r="G7" s="202"/>
      <c r="H7" s="202"/>
      <c r="I7" s="202"/>
      <c r="J7" s="202"/>
      <c r="K7" s="203" t="s">
        <v>163</v>
      </c>
      <c r="L7" s="204"/>
      <c r="M7" s="204"/>
      <c r="N7" s="204"/>
      <c r="O7" s="204"/>
      <c r="P7" s="204"/>
      <c r="Q7" s="204"/>
      <c r="R7" s="204"/>
      <c r="S7" s="204"/>
      <c r="T7" s="205"/>
      <c r="U7" s="203" t="s">
        <v>193</v>
      </c>
      <c r="V7" s="204"/>
      <c r="W7" s="204"/>
      <c r="X7" s="204"/>
      <c r="Y7" s="204"/>
      <c r="Z7" s="204"/>
      <c r="AA7" s="204"/>
      <c r="AB7" s="204"/>
      <c r="AC7" s="204"/>
      <c r="AD7" s="205"/>
    </row>
    <row r="8" spans="1:30" ht="31.5" x14ac:dyDescent="0.25">
      <c r="B8" s="11"/>
      <c r="C8" s="15" t="str">
        <f>Input!C27</f>
        <v>Vessel Name</v>
      </c>
      <c r="D8" s="13" t="str">
        <f>Input!H27</f>
        <v>Vessel Number</v>
      </c>
      <c r="E8" s="13" t="str">
        <f>Input!I27</f>
        <v>Home Port</v>
      </c>
      <c r="F8" s="13" t="str">
        <f>Input!D27</f>
        <v>Vessel Type</v>
      </c>
      <c r="G8" s="13" t="str">
        <f>Input!F27</f>
        <v>Engine Model Year</v>
      </c>
      <c r="H8" s="19" t="str">
        <f>Input!G27</f>
        <v>Engine Rated Power (hp)</v>
      </c>
      <c r="I8" s="19" t="s">
        <v>47</v>
      </c>
      <c r="J8" s="19" t="s">
        <v>143</v>
      </c>
      <c r="K8" s="15" t="s">
        <v>48</v>
      </c>
      <c r="L8" s="13" t="s">
        <v>61</v>
      </c>
      <c r="M8" s="13" t="s">
        <v>36</v>
      </c>
      <c r="N8" s="13" t="s">
        <v>54</v>
      </c>
      <c r="O8" s="13" t="s">
        <v>37</v>
      </c>
      <c r="P8" s="13" t="s">
        <v>150</v>
      </c>
      <c r="Q8" s="13" t="s">
        <v>49</v>
      </c>
      <c r="R8" s="13" t="s">
        <v>50</v>
      </c>
      <c r="S8" s="13" t="s">
        <v>51</v>
      </c>
      <c r="T8" s="16" t="s">
        <v>162</v>
      </c>
      <c r="U8" s="15" t="s">
        <v>48</v>
      </c>
      <c r="V8" s="13" t="s">
        <v>61</v>
      </c>
      <c r="W8" s="13" t="s">
        <v>36</v>
      </c>
      <c r="X8" s="13" t="s">
        <v>54</v>
      </c>
      <c r="Y8" s="13" t="s">
        <v>37</v>
      </c>
      <c r="Z8" s="13" t="s">
        <v>150</v>
      </c>
      <c r="AA8" s="13" t="s">
        <v>49</v>
      </c>
      <c r="AB8" s="13" t="s">
        <v>50</v>
      </c>
      <c r="AC8" s="13" t="s">
        <v>51</v>
      </c>
      <c r="AD8" s="16" t="s">
        <v>162</v>
      </c>
    </row>
    <row r="9" spans="1:30" x14ac:dyDescent="0.25">
      <c r="C9" s="8" t="str">
        <f>IF(ROW()-ROW($B$8)&gt;$G$6, "", Input!C28)</f>
        <v/>
      </c>
      <c r="D9" s="9" t="str">
        <f>IF(ROW()-ROW($B$8)&gt;$G$6, "", IF(Input!H28="", "", Input!H28))</f>
        <v/>
      </c>
      <c r="E9" s="9" t="str">
        <f>IF(ROW()-ROW($B$8)&gt;$G$6, "", IF(Input!I28="", "", Input!I28))</f>
        <v/>
      </c>
      <c r="F9" s="9" t="str">
        <f>IF(ROW()-ROW($B$8)&gt;$G$6, "", Input!D28)</f>
        <v/>
      </c>
      <c r="G9" s="9" t="str">
        <f>IF(ROW()-ROW($B$8)&gt;$G$6, "", Calculations!F10)</f>
        <v/>
      </c>
      <c r="H9" s="129" t="str">
        <f>IF(ROW()-ROW($B$8)&gt;$G$6, "", Calculations!H10)</f>
        <v/>
      </c>
      <c r="I9" s="127" t="str">
        <f>IF(ROW()-ROW($B$8)&gt;$G$6, "", Calculations!K10)</f>
        <v/>
      </c>
      <c r="J9" s="129" t="str">
        <f>IF(ROW()-ROW($B$8)&gt;$G$6, "", Calculations!M10)</f>
        <v/>
      </c>
      <c r="K9" s="143" t="str">
        <f>IF(ROW()-ROW($B$8)&gt;$G$6, "", Calculations!AJ10/453.592)</f>
        <v/>
      </c>
      <c r="L9" s="106" t="str">
        <f>IF(ROW()-ROW($B$8)&gt;$G$6, "", Calculations!AK10/453.592)</f>
        <v/>
      </c>
      <c r="M9" s="106" t="str">
        <f>IF(ROW()-ROW($B$8)&gt;$G$6, "", Calculations!AL10/453.592)</f>
        <v/>
      </c>
      <c r="N9" s="106" t="str">
        <f>IF(ROW()-ROW($B$8)&gt;$G$6, "", Calculations!AM10/453.592)</f>
        <v/>
      </c>
      <c r="O9" s="106" t="str">
        <f>IF(ROW()-ROW($B$8)&gt;$G$6, "", Calculations!AN10/453.592)</f>
        <v/>
      </c>
      <c r="P9" s="106" t="str">
        <f>IF(ROW()-ROW($B$8)&gt;$G$6, "", Calculations!AO10/453.592)</f>
        <v/>
      </c>
      <c r="Q9" s="106" t="str">
        <f>IF(ROW()-ROW($B$8)&gt;$G$6, "", Calculations!AP10/453.592)</f>
        <v/>
      </c>
      <c r="R9" s="106" t="str">
        <f>IF(ROW()-ROW($B$8)&gt;$G$6, "", Calculations!AQ10/453.592)</f>
        <v/>
      </c>
      <c r="S9" s="106" t="str">
        <f>IF(ROW()-ROW($B$8)&gt;$G$6, "", Calculations!AR10/453.592)</f>
        <v/>
      </c>
      <c r="T9" s="107" t="str">
        <f>IF(ROW()-ROW($B$8)&gt;$G$6,"",Q9+R9*CARB_Defaults!$M$10+S9*CARB_Defaults!$M$11)</f>
        <v/>
      </c>
      <c r="U9" s="143" t="str">
        <f>IF(ROW()-ROW($B$8)&gt;$G$6, "", Calculations!AA10)</f>
        <v/>
      </c>
      <c r="V9" s="106" t="str">
        <f>IF(ROW()-ROW($B$8)&gt;$G$6, "", Calculations!AB10)</f>
        <v/>
      </c>
      <c r="W9" s="106" t="str">
        <f>IF(ROW()-ROW($B$8)&gt;$G$6, "", Calculations!AC10)</f>
        <v/>
      </c>
      <c r="X9" s="106" t="str">
        <f>IF(ROW()-ROW($B$8)&gt;$G$6, "", Calculations!AD10)</f>
        <v/>
      </c>
      <c r="Y9" s="106" t="str">
        <f>IF(ROW()-ROW($B$8)&gt;$G$6, "", Calculations!AE10)</f>
        <v/>
      </c>
      <c r="Z9" s="106" t="str">
        <f>IF(ROW()-ROW($B$8)&gt;$G$6, "", Calculations!AF10)</f>
        <v/>
      </c>
      <c r="AA9" s="106" t="str">
        <f>IF(ROW()-ROW($B$8)&gt;$G$6, "", Calculations!AG10)</f>
        <v/>
      </c>
      <c r="AB9" s="106" t="str">
        <f>IF(ROW()-ROW($B$8)&gt;$G$6, "", Calculations!AH10)</f>
        <v/>
      </c>
      <c r="AC9" s="106" t="str">
        <f>IF(ROW()-ROW($B$8)&gt;$G$6, "", Calculations!AI10)</f>
        <v/>
      </c>
      <c r="AD9" s="108" t="str">
        <f>IF(ROW()-ROW($B$8)&gt;$G$6,"",AA9+AB9*CARB_Defaults!$M$10+AC9*CARB_Defaults!$M$11)</f>
        <v/>
      </c>
    </row>
    <row r="10" spans="1:30" x14ac:dyDescent="0.25">
      <c r="C10" s="8" t="str">
        <f>IF(ROW()-ROW($B$8)&gt;$G$6, "", Input!C29)</f>
        <v/>
      </c>
      <c r="D10" s="9" t="str">
        <f>IF(ROW()-ROW($B$8)&gt;$G$6, "", IF(Input!H29="", "", Input!H29))</f>
        <v/>
      </c>
      <c r="E10" s="9" t="str">
        <f>IF(ROW()-ROW($B$8)&gt;$G$6, "", IF(Input!I29="", "", Input!I29))</f>
        <v/>
      </c>
      <c r="F10" s="9" t="str">
        <f>IF(ROW()-ROW($B$8)&gt;$G$6, "", Input!D29)</f>
        <v/>
      </c>
      <c r="G10" s="9" t="str">
        <f>IF(ROW()-ROW($B$8)&gt;$G$6, "", Calculations!F11)</f>
        <v/>
      </c>
      <c r="H10" s="129" t="str">
        <f>IF(ROW()-ROW($B$8)&gt;$G$6, "", Calculations!H11)</f>
        <v/>
      </c>
      <c r="I10" s="127" t="str">
        <f>IF(ROW()-ROW($B$8)&gt;$G$6, "", Calculations!K11)</f>
        <v/>
      </c>
      <c r="J10" s="129" t="str">
        <f>IF(ROW()-ROW($B$8)&gt;$G$6, "", Calculations!M11)</f>
        <v/>
      </c>
      <c r="K10" s="143" t="str">
        <f>IF(ROW()-ROW($B$8)&gt;$G$6, "", Calculations!AJ11/453.592)</f>
        <v/>
      </c>
      <c r="L10" s="106" t="str">
        <f>IF(ROW()-ROW($B$8)&gt;$G$6, "", Calculations!AK11/453.592)</f>
        <v/>
      </c>
      <c r="M10" s="106" t="str">
        <f>IF(ROW()-ROW($B$8)&gt;$G$6, "", Calculations!AL11/453.592)</f>
        <v/>
      </c>
      <c r="N10" s="106" t="str">
        <f>IF(ROW()-ROW($B$8)&gt;$G$6, "", Calculations!AM11/453.592)</f>
        <v/>
      </c>
      <c r="O10" s="106" t="str">
        <f>IF(ROW()-ROW($B$8)&gt;$G$6, "", Calculations!AN11/453.592)</f>
        <v/>
      </c>
      <c r="P10" s="106" t="str">
        <f>IF(ROW()-ROW($B$8)&gt;$G$6, "", Calculations!AO11/453.592)</f>
        <v/>
      </c>
      <c r="Q10" s="106" t="str">
        <f>IF(ROW()-ROW($B$8)&gt;$G$6, "", Calculations!AP11/453.592)</f>
        <v/>
      </c>
      <c r="R10" s="106" t="str">
        <f>IF(ROW()-ROW($B$8)&gt;$G$6, "", Calculations!AQ11/453.592)</f>
        <v/>
      </c>
      <c r="S10" s="106" t="str">
        <f>IF(ROW()-ROW($B$8)&gt;$G$6, "", Calculations!AR11/453.592)</f>
        <v/>
      </c>
      <c r="T10" s="107" t="str">
        <f>IF(ROW()-ROW($B$8)&gt;$G$6,"",Q10+R10*CARB_Defaults!$M$10+S10*CARB_Defaults!$M$11)</f>
        <v/>
      </c>
      <c r="U10" s="143" t="str">
        <f>IF(ROW()-ROW($B$8)&gt;$G$6, "", Calculations!AA11)</f>
        <v/>
      </c>
      <c r="V10" s="106" t="str">
        <f>IF(ROW()-ROW($B$8)&gt;$G$6, "", Calculations!AB11)</f>
        <v/>
      </c>
      <c r="W10" s="106" t="str">
        <f>IF(ROW()-ROW($B$8)&gt;$G$6, "", Calculations!AC11)</f>
        <v/>
      </c>
      <c r="X10" s="106" t="str">
        <f>IF(ROW()-ROW($B$8)&gt;$G$6, "", Calculations!AD11)</f>
        <v/>
      </c>
      <c r="Y10" s="106" t="str">
        <f>IF(ROW()-ROW($B$8)&gt;$G$6, "", Calculations!AE11)</f>
        <v/>
      </c>
      <c r="Z10" s="106" t="str">
        <f>IF(ROW()-ROW($B$8)&gt;$G$6, "", Calculations!AF11)</f>
        <v/>
      </c>
      <c r="AA10" s="106" t="str">
        <f>IF(ROW()-ROW($B$8)&gt;$G$6, "", Calculations!AG11)</f>
        <v/>
      </c>
      <c r="AB10" s="106" t="str">
        <f>IF(ROW()-ROW($B$8)&gt;$G$6, "", Calculations!AH11)</f>
        <v/>
      </c>
      <c r="AC10" s="106" t="str">
        <f>IF(ROW()-ROW($B$8)&gt;$G$6, "", Calculations!AI11)</f>
        <v/>
      </c>
      <c r="AD10" s="108" t="str">
        <f>IF(ROW()-ROW($B$8)&gt;$G$6,"",AA10+AB10*CARB_Defaults!$M$10+AC10*CARB_Defaults!$M$11)</f>
        <v/>
      </c>
    </row>
    <row r="11" spans="1:30" x14ac:dyDescent="0.25">
      <c r="C11" s="8" t="str">
        <f>IF(ROW()-ROW($B$8)&gt;$G$6, "", Input!C30)</f>
        <v/>
      </c>
      <c r="D11" s="9" t="str">
        <f>IF(ROW()-ROW($B$8)&gt;$G$6, "", IF(Input!H30="", "", Input!H30))</f>
        <v/>
      </c>
      <c r="E11" s="9" t="str">
        <f>IF(ROW()-ROW($B$8)&gt;$G$6, "", IF(Input!I30="", "", Input!I30))</f>
        <v/>
      </c>
      <c r="F11" s="9" t="str">
        <f>IF(ROW()-ROW($B$8)&gt;$G$6, "", Input!D30)</f>
        <v/>
      </c>
      <c r="G11" s="9" t="str">
        <f>IF(ROW()-ROW($B$8)&gt;$G$6, "", Calculations!F12)</f>
        <v/>
      </c>
      <c r="H11" s="129" t="str">
        <f>IF(ROW()-ROW($B$8)&gt;$G$6, "", Calculations!H12)</f>
        <v/>
      </c>
      <c r="I11" s="127" t="str">
        <f>IF(ROW()-ROW($B$8)&gt;$G$6, "", Calculations!K12)</f>
        <v/>
      </c>
      <c r="J11" s="129" t="str">
        <f>IF(ROW()-ROW($B$8)&gt;$G$6, "", Calculations!M12)</f>
        <v/>
      </c>
      <c r="K11" s="143" t="str">
        <f>IF(ROW()-ROW($B$8)&gt;$G$6, "", Calculations!AJ12/453.592)</f>
        <v/>
      </c>
      <c r="L11" s="106" t="str">
        <f>IF(ROW()-ROW($B$8)&gt;$G$6, "", Calculations!AK12/453.592)</f>
        <v/>
      </c>
      <c r="M11" s="106" t="str">
        <f>IF(ROW()-ROW($B$8)&gt;$G$6, "", Calculations!AL12/453.592)</f>
        <v/>
      </c>
      <c r="N11" s="106" t="str">
        <f>IF(ROW()-ROW($B$8)&gt;$G$6, "", Calculations!AM12/453.592)</f>
        <v/>
      </c>
      <c r="O11" s="106" t="str">
        <f>IF(ROW()-ROW($B$8)&gt;$G$6, "", Calculations!AN12/453.592)</f>
        <v/>
      </c>
      <c r="P11" s="106" t="str">
        <f>IF(ROW()-ROW($B$8)&gt;$G$6, "", Calculations!AO12/453.592)</f>
        <v/>
      </c>
      <c r="Q11" s="106" t="str">
        <f>IF(ROW()-ROW($B$8)&gt;$G$6, "", Calculations!AP12/453.592)</f>
        <v/>
      </c>
      <c r="R11" s="106" t="str">
        <f>IF(ROW()-ROW($B$8)&gt;$G$6, "", Calculations!AQ12/453.592)</f>
        <v/>
      </c>
      <c r="S11" s="106" t="str">
        <f>IF(ROW()-ROW($B$8)&gt;$G$6, "", Calculations!AR12/453.592)</f>
        <v/>
      </c>
      <c r="T11" s="107" t="str">
        <f>IF(ROW()-ROW($B$8)&gt;$G$6,"",Q11+R11*CARB_Defaults!$M$10+S11*CARB_Defaults!$M$11)</f>
        <v/>
      </c>
      <c r="U11" s="143" t="str">
        <f>IF(ROW()-ROW($B$8)&gt;$G$6, "", Calculations!AA12)</f>
        <v/>
      </c>
      <c r="V11" s="106" t="str">
        <f>IF(ROW()-ROW($B$8)&gt;$G$6, "", Calculations!AB12)</f>
        <v/>
      </c>
      <c r="W11" s="106" t="str">
        <f>IF(ROW()-ROW($B$8)&gt;$G$6, "", Calculations!AC12)</f>
        <v/>
      </c>
      <c r="X11" s="106" t="str">
        <f>IF(ROW()-ROW($B$8)&gt;$G$6, "", Calculations!AD12)</f>
        <v/>
      </c>
      <c r="Y11" s="106" t="str">
        <f>IF(ROW()-ROW($B$8)&gt;$G$6, "", Calculations!AE12)</f>
        <v/>
      </c>
      <c r="Z11" s="106" t="str">
        <f>IF(ROW()-ROW($B$8)&gt;$G$6, "", Calculations!AF12)</f>
        <v/>
      </c>
      <c r="AA11" s="106" t="str">
        <f>IF(ROW()-ROW($B$8)&gt;$G$6, "", Calculations!AG12)</f>
        <v/>
      </c>
      <c r="AB11" s="106" t="str">
        <f>IF(ROW()-ROW($B$8)&gt;$G$6, "", Calculations!AH12)</f>
        <v/>
      </c>
      <c r="AC11" s="106" t="str">
        <f>IF(ROW()-ROW($B$8)&gt;$G$6, "", Calculations!AI12)</f>
        <v/>
      </c>
      <c r="AD11" s="108" t="str">
        <f>IF(ROW()-ROW($B$8)&gt;$G$6,"",AA11+AB11*CARB_Defaults!$M$10+AC11*CARB_Defaults!$M$11)</f>
        <v/>
      </c>
    </row>
    <row r="12" spans="1:30" x14ac:dyDescent="0.25">
      <c r="C12" s="8" t="str">
        <f>IF(ROW()-ROW($B$8)&gt;$G$6, "", Input!C31)</f>
        <v/>
      </c>
      <c r="D12" s="9" t="str">
        <f>IF(ROW()-ROW($B$8)&gt;$G$6, "", IF(Input!H31="", "", Input!H31))</f>
        <v/>
      </c>
      <c r="E12" s="9" t="str">
        <f>IF(ROW()-ROW($B$8)&gt;$G$6, "", IF(Input!I31="", "", Input!I31))</f>
        <v/>
      </c>
      <c r="F12" s="9" t="str">
        <f>IF(ROW()-ROW($B$8)&gt;$G$6, "", Input!D31)</f>
        <v/>
      </c>
      <c r="G12" s="9" t="str">
        <f>IF(ROW()-ROW($B$8)&gt;$G$6, "", Calculations!F13)</f>
        <v/>
      </c>
      <c r="H12" s="129" t="str">
        <f>IF(ROW()-ROW($B$8)&gt;$G$6, "", Calculations!H13)</f>
        <v/>
      </c>
      <c r="I12" s="127" t="str">
        <f>IF(ROW()-ROW($B$8)&gt;$G$6, "", Calculations!K13)</f>
        <v/>
      </c>
      <c r="J12" s="129" t="str">
        <f>IF(ROW()-ROW($B$8)&gt;$G$6, "", Calculations!M13)</f>
        <v/>
      </c>
      <c r="K12" s="143" t="str">
        <f>IF(ROW()-ROW($B$8)&gt;$G$6, "", Calculations!AJ13/453.592)</f>
        <v/>
      </c>
      <c r="L12" s="106" t="str">
        <f>IF(ROW()-ROW($B$8)&gt;$G$6, "", Calculations!AK13/453.592)</f>
        <v/>
      </c>
      <c r="M12" s="106" t="str">
        <f>IF(ROW()-ROW($B$8)&gt;$G$6, "", Calculations!AL13/453.592)</f>
        <v/>
      </c>
      <c r="N12" s="106" t="str">
        <f>IF(ROW()-ROW($B$8)&gt;$G$6, "", Calculations!AM13/453.592)</f>
        <v/>
      </c>
      <c r="O12" s="106" t="str">
        <f>IF(ROW()-ROW($B$8)&gt;$G$6, "", Calculations!AN13/453.592)</f>
        <v/>
      </c>
      <c r="P12" s="106" t="str">
        <f>IF(ROW()-ROW($B$8)&gt;$G$6, "", Calculations!AO13/453.592)</f>
        <v/>
      </c>
      <c r="Q12" s="106" t="str">
        <f>IF(ROW()-ROW($B$8)&gt;$G$6, "", Calculations!AP13/453.592)</f>
        <v/>
      </c>
      <c r="R12" s="106" t="str">
        <f>IF(ROW()-ROW($B$8)&gt;$G$6, "", Calculations!AQ13/453.592)</f>
        <v/>
      </c>
      <c r="S12" s="106" t="str">
        <f>IF(ROW()-ROW($B$8)&gt;$G$6, "", Calculations!AR13/453.592)</f>
        <v/>
      </c>
      <c r="T12" s="107" t="str">
        <f>IF(ROW()-ROW($B$8)&gt;$G$6,"",Q12+R12*CARB_Defaults!$M$10+S12*CARB_Defaults!$M$11)</f>
        <v/>
      </c>
      <c r="U12" s="143" t="str">
        <f>IF(ROW()-ROW($B$8)&gt;$G$6, "", Calculations!AA13)</f>
        <v/>
      </c>
      <c r="V12" s="106" t="str">
        <f>IF(ROW()-ROW($B$8)&gt;$G$6, "", Calculations!AB13)</f>
        <v/>
      </c>
      <c r="W12" s="106" t="str">
        <f>IF(ROW()-ROW($B$8)&gt;$G$6, "", Calculations!AC13)</f>
        <v/>
      </c>
      <c r="X12" s="106" t="str">
        <f>IF(ROW()-ROW($B$8)&gt;$G$6, "", Calculations!AD13)</f>
        <v/>
      </c>
      <c r="Y12" s="106" t="str">
        <f>IF(ROW()-ROW($B$8)&gt;$G$6, "", Calculations!AE13)</f>
        <v/>
      </c>
      <c r="Z12" s="106" t="str">
        <f>IF(ROW()-ROW($B$8)&gt;$G$6, "", Calculations!AF13)</f>
        <v/>
      </c>
      <c r="AA12" s="106" t="str">
        <f>IF(ROW()-ROW($B$8)&gt;$G$6, "", Calculations!AG13)</f>
        <v/>
      </c>
      <c r="AB12" s="106" t="str">
        <f>IF(ROW()-ROW($B$8)&gt;$G$6, "", Calculations!AH13)</f>
        <v/>
      </c>
      <c r="AC12" s="106" t="str">
        <f>IF(ROW()-ROW($B$8)&gt;$G$6, "", Calculations!AI13)</f>
        <v/>
      </c>
      <c r="AD12" s="108" t="str">
        <f>IF(ROW()-ROW($B$8)&gt;$G$6,"",AA12+AB12*CARB_Defaults!$M$10+AC12*CARB_Defaults!$M$11)</f>
        <v/>
      </c>
    </row>
    <row r="13" spans="1:30" x14ac:dyDescent="0.25">
      <c r="C13" s="8" t="str">
        <f>IF(ROW()-ROW($B$8)&gt;$G$6, "", Input!C32)</f>
        <v/>
      </c>
      <c r="D13" s="9" t="str">
        <f>IF(ROW()-ROW($B$8)&gt;$G$6, "", IF(Input!H32="", "", Input!H32))</f>
        <v/>
      </c>
      <c r="E13" s="9" t="str">
        <f>IF(ROW()-ROW($B$8)&gt;$G$6, "", IF(Input!I32="", "", Input!I32))</f>
        <v/>
      </c>
      <c r="F13" s="9" t="str">
        <f>IF(ROW()-ROW($B$8)&gt;$G$6, "", Input!D32)</f>
        <v/>
      </c>
      <c r="G13" s="9" t="str">
        <f>IF(ROW()-ROW($B$8)&gt;$G$6, "", Calculations!F14)</f>
        <v/>
      </c>
      <c r="H13" s="129" t="str">
        <f>IF(ROW()-ROW($B$8)&gt;$G$6, "", Calculations!H14)</f>
        <v/>
      </c>
      <c r="I13" s="127" t="str">
        <f>IF(ROW()-ROW($B$8)&gt;$G$6, "", Calculations!K14)</f>
        <v/>
      </c>
      <c r="J13" s="129" t="str">
        <f>IF(ROW()-ROW($B$8)&gt;$G$6, "", Calculations!M14)</f>
        <v/>
      </c>
      <c r="K13" s="143" t="str">
        <f>IF(ROW()-ROW($B$8)&gt;$G$6, "", Calculations!AJ14/453.592)</f>
        <v/>
      </c>
      <c r="L13" s="106" t="str">
        <f>IF(ROW()-ROW($B$8)&gt;$G$6, "", Calculations!AK14/453.592)</f>
        <v/>
      </c>
      <c r="M13" s="106" t="str">
        <f>IF(ROW()-ROW($B$8)&gt;$G$6, "", Calculations!AL14/453.592)</f>
        <v/>
      </c>
      <c r="N13" s="106" t="str">
        <f>IF(ROW()-ROW($B$8)&gt;$G$6, "", Calculations!AM14/453.592)</f>
        <v/>
      </c>
      <c r="O13" s="106" t="str">
        <f>IF(ROW()-ROW($B$8)&gt;$G$6, "", Calculations!AN14/453.592)</f>
        <v/>
      </c>
      <c r="P13" s="106" t="str">
        <f>IF(ROW()-ROW($B$8)&gt;$G$6, "", Calculations!AO14/453.592)</f>
        <v/>
      </c>
      <c r="Q13" s="106" t="str">
        <f>IF(ROW()-ROW($B$8)&gt;$G$6, "", Calculations!AP14/453.592)</f>
        <v/>
      </c>
      <c r="R13" s="106" t="str">
        <f>IF(ROW()-ROW($B$8)&gt;$G$6, "", Calculations!AQ14/453.592)</f>
        <v/>
      </c>
      <c r="S13" s="106" t="str">
        <f>IF(ROW()-ROW($B$8)&gt;$G$6, "", Calculations!AR14/453.592)</f>
        <v/>
      </c>
      <c r="T13" s="107" t="str">
        <f>IF(ROW()-ROW($B$8)&gt;$G$6,"",Q13+R13*CARB_Defaults!$M$10+S13*CARB_Defaults!$M$11)</f>
        <v/>
      </c>
      <c r="U13" s="143" t="str">
        <f>IF(ROW()-ROW($B$8)&gt;$G$6, "", Calculations!AA14)</f>
        <v/>
      </c>
      <c r="V13" s="106" t="str">
        <f>IF(ROW()-ROW($B$8)&gt;$G$6, "", Calculations!AB14)</f>
        <v/>
      </c>
      <c r="W13" s="106" t="str">
        <f>IF(ROW()-ROW($B$8)&gt;$G$6, "", Calculations!AC14)</f>
        <v/>
      </c>
      <c r="X13" s="106" t="str">
        <f>IF(ROW()-ROW($B$8)&gt;$G$6, "", Calculations!AD14)</f>
        <v/>
      </c>
      <c r="Y13" s="106" t="str">
        <f>IF(ROW()-ROW($B$8)&gt;$G$6, "", Calculations!AE14)</f>
        <v/>
      </c>
      <c r="Z13" s="106" t="str">
        <f>IF(ROW()-ROW($B$8)&gt;$G$6, "", Calculations!AF14)</f>
        <v/>
      </c>
      <c r="AA13" s="106" t="str">
        <f>IF(ROW()-ROW($B$8)&gt;$G$6, "", Calculations!AG14)</f>
        <v/>
      </c>
      <c r="AB13" s="106" t="str">
        <f>IF(ROW()-ROW($B$8)&gt;$G$6, "", Calculations!AH14)</f>
        <v/>
      </c>
      <c r="AC13" s="106" t="str">
        <f>IF(ROW()-ROW($B$8)&gt;$G$6, "", Calculations!AI14)</f>
        <v/>
      </c>
      <c r="AD13" s="108" t="str">
        <f>IF(ROW()-ROW($B$8)&gt;$G$6,"",AA13+AB13*CARB_Defaults!$M$10+AC13*CARB_Defaults!$M$11)</f>
        <v/>
      </c>
    </row>
    <row r="14" spans="1:30" x14ac:dyDescent="0.25">
      <c r="C14" s="8" t="str">
        <f>IF(ROW()-ROW($B$8)&gt;$G$6, "", Input!C33)</f>
        <v/>
      </c>
      <c r="D14" s="9" t="str">
        <f>IF(ROW()-ROW($B$8)&gt;$G$6, "", IF(Input!H33="", "", Input!H33))</f>
        <v/>
      </c>
      <c r="E14" s="9" t="str">
        <f>IF(ROW()-ROW($B$8)&gt;$G$6, "", IF(Input!I33="", "", Input!I33))</f>
        <v/>
      </c>
      <c r="F14" s="9" t="str">
        <f>IF(ROW()-ROW($B$8)&gt;$G$6, "", Input!D33)</f>
        <v/>
      </c>
      <c r="G14" s="9" t="str">
        <f>IF(ROW()-ROW($B$8)&gt;$G$6, "", Calculations!F15)</f>
        <v/>
      </c>
      <c r="H14" s="129" t="str">
        <f>IF(ROW()-ROW($B$8)&gt;$G$6, "", Calculations!H15)</f>
        <v/>
      </c>
      <c r="I14" s="127" t="str">
        <f>IF(ROW()-ROW($B$8)&gt;$G$6, "", Calculations!K15)</f>
        <v/>
      </c>
      <c r="J14" s="129" t="str">
        <f>IF(ROW()-ROW($B$8)&gt;$G$6, "", Calculations!M15)</f>
        <v/>
      </c>
      <c r="K14" s="143" t="str">
        <f>IF(ROW()-ROW($B$8)&gt;$G$6, "", Calculations!AJ15/453.592)</f>
        <v/>
      </c>
      <c r="L14" s="106" t="str">
        <f>IF(ROW()-ROW($B$8)&gt;$G$6, "", Calculations!AK15/453.592)</f>
        <v/>
      </c>
      <c r="M14" s="106" t="str">
        <f>IF(ROW()-ROW($B$8)&gt;$G$6, "", Calculations!AL15/453.592)</f>
        <v/>
      </c>
      <c r="N14" s="106" t="str">
        <f>IF(ROW()-ROW($B$8)&gt;$G$6, "", Calculations!AM15/453.592)</f>
        <v/>
      </c>
      <c r="O14" s="106" t="str">
        <f>IF(ROW()-ROW($B$8)&gt;$G$6, "", Calculations!AN15/453.592)</f>
        <v/>
      </c>
      <c r="P14" s="106" t="str">
        <f>IF(ROW()-ROW($B$8)&gt;$G$6, "", Calculations!AO15/453.592)</f>
        <v/>
      </c>
      <c r="Q14" s="106" t="str">
        <f>IF(ROW()-ROW($B$8)&gt;$G$6, "", Calculations!AP15/453.592)</f>
        <v/>
      </c>
      <c r="R14" s="106" t="str">
        <f>IF(ROW()-ROW($B$8)&gt;$G$6, "", Calculations!AQ15/453.592)</f>
        <v/>
      </c>
      <c r="S14" s="106" t="str">
        <f>IF(ROW()-ROW($B$8)&gt;$G$6, "", Calculations!AR15/453.592)</f>
        <v/>
      </c>
      <c r="T14" s="107" t="str">
        <f>IF(ROW()-ROW($B$8)&gt;$G$6,"",Q14+R14*CARB_Defaults!$M$10+S14*CARB_Defaults!$M$11)</f>
        <v/>
      </c>
      <c r="U14" s="143" t="str">
        <f>IF(ROW()-ROW($B$8)&gt;$G$6, "", Calculations!AA15)</f>
        <v/>
      </c>
      <c r="V14" s="106" t="str">
        <f>IF(ROW()-ROW($B$8)&gt;$G$6, "", Calculations!AB15)</f>
        <v/>
      </c>
      <c r="W14" s="106" t="str">
        <f>IF(ROW()-ROW($B$8)&gt;$G$6, "", Calculations!AC15)</f>
        <v/>
      </c>
      <c r="X14" s="106" t="str">
        <f>IF(ROW()-ROW($B$8)&gt;$G$6, "", Calculations!AD15)</f>
        <v/>
      </c>
      <c r="Y14" s="106" t="str">
        <f>IF(ROW()-ROW($B$8)&gt;$G$6, "", Calculations!AE15)</f>
        <v/>
      </c>
      <c r="Z14" s="106" t="str">
        <f>IF(ROW()-ROW($B$8)&gt;$G$6, "", Calculations!AF15)</f>
        <v/>
      </c>
      <c r="AA14" s="106" t="str">
        <f>IF(ROW()-ROW($B$8)&gt;$G$6, "", Calculations!AG15)</f>
        <v/>
      </c>
      <c r="AB14" s="106" t="str">
        <f>IF(ROW()-ROW($B$8)&gt;$G$6, "", Calculations!AH15)</f>
        <v/>
      </c>
      <c r="AC14" s="106" t="str">
        <f>IF(ROW()-ROW($B$8)&gt;$G$6, "", Calculations!AI15)</f>
        <v/>
      </c>
      <c r="AD14" s="108" t="str">
        <f>IF(ROW()-ROW($B$8)&gt;$G$6,"",AA14+AB14*CARB_Defaults!$M$10+AC14*CARB_Defaults!$M$11)</f>
        <v/>
      </c>
    </row>
    <row r="15" spans="1:30" x14ac:dyDescent="0.25">
      <c r="C15" s="8" t="str">
        <f>IF(ROW()-ROW($B$8)&gt;$G$6, "", Input!C34)</f>
        <v/>
      </c>
      <c r="D15" s="9" t="str">
        <f>IF(ROW()-ROW($B$8)&gt;$G$6, "", IF(Input!H34="", "", Input!H34))</f>
        <v/>
      </c>
      <c r="E15" s="9" t="str">
        <f>IF(ROW()-ROW($B$8)&gt;$G$6, "", IF(Input!I34="", "", Input!I34))</f>
        <v/>
      </c>
      <c r="F15" s="9" t="str">
        <f>IF(ROW()-ROW($B$8)&gt;$G$6, "", Input!D34)</f>
        <v/>
      </c>
      <c r="G15" s="9" t="str">
        <f>IF(ROW()-ROW($B$8)&gt;$G$6, "", Calculations!F16)</f>
        <v/>
      </c>
      <c r="H15" s="129" t="str">
        <f>IF(ROW()-ROW($B$8)&gt;$G$6, "", Calculations!H16)</f>
        <v/>
      </c>
      <c r="I15" s="127" t="str">
        <f>IF(ROW()-ROW($B$8)&gt;$G$6, "", Calculations!K16)</f>
        <v/>
      </c>
      <c r="J15" s="129" t="str">
        <f>IF(ROW()-ROW($B$8)&gt;$G$6, "", Calculations!M16)</f>
        <v/>
      </c>
      <c r="K15" s="143" t="str">
        <f>IF(ROW()-ROW($B$8)&gt;$G$6, "", Calculations!AJ16/453.592)</f>
        <v/>
      </c>
      <c r="L15" s="106" t="str">
        <f>IF(ROW()-ROW($B$8)&gt;$G$6, "", Calculations!AK16/453.592)</f>
        <v/>
      </c>
      <c r="M15" s="106" t="str">
        <f>IF(ROW()-ROW($B$8)&gt;$G$6, "", Calculations!AL16/453.592)</f>
        <v/>
      </c>
      <c r="N15" s="106" t="str">
        <f>IF(ROW()-ROW($B$8)&gt;$G$6, "", Calculations!AM16/453.592)</f>
        <v/>
      </c>
      <c r="O15" s="106" t="str">
        <f>IF(ROW()-ROW($B$8)&gt;$G$6, "", Calculations!AN16/453.592)</f>
        <v/>
      </c>
      <c r="P15" s="106" t="str">
        <f>IF(ROW()-ROW($B$8)&gt;$G$6, "", Calculations!AO16/453.592)</f>
        <v/>
      </c>
      <c r="Q15" s="106" t="str">
        <f>IF(ROW()-ROW($B$8)&gt;$G$6, "", Calculations!AP16/453.592)</f>
        <v/>
      </c>
      <c r="R15" s="106" t="str">
        <f>IF(ROW()-ROW($B$8)&gt;$G$6, "", Calculations!AQ16/453.592)</f>
        <v/>
      </c>
      <c r="S15" s="106" t="str">
        <f>IF(ROW()-ROW($B$8)&gt;$G$6, "", Calculations!AR16/453.592)</f>
        <v/>
      </c>
      <c r="T15" s="107" t="str">
        <f>IF(ROW()-ROW($B$8)&gt;$G$6,"",Q15+R15*CARB_Defaults!$M$10+S15*CARB_Defaults!$M$11)</f>
        <v/>
      </c>
      <c r="U15" s="143" t="str">
        <f>IF(ROW()-ROW($B$8)&gt;$G$6, "", Calculations!AA16)</f>
        <v/>
      </c>
      <c r="V15" s="106" t="str">
        <f>IF(ROW()-ROW($B$8)&gt;$G$6, "", Calculations!AB16)</f>
        <v/>
      </c>
      <c r="W15" s="106" t="str">
        <f>IF(ROW()-ROW($B$8)&gt;$G$6, "", Calculations!AC16)</f>
        <v/>
      </c>
      <c r="X15" s="106" t="str">
        <f>IF(ROW()-ROW($B$8)&gt;$G$6, "", Calculations!AD16)</f>
        <v/>
      </c>
      <c r="Y15" s="106" t="str">
        <f>IF(ROW()-ROW($B$8)&gt;$G$6, "", Calculations!AE16)</f>
        <v/>
      </c>
      <c r="Z15" s="106" t="str">
        <f>IF(ROW()-ROW($B$8)&gt;$G$6, "", Calculations!AF16)</f>
        <v/>
      </c>
      <c r="AA15" s="106" t="str">
        <f>IF(ROW()-ROW($B$8)&gt;$G$6, "", Calculations!AG16)</f>
        <v/>
      </c>
      <c r="AB15" s="106" t="str">
        <f>IF(ROW()-ROW($B$8)&gt;$G$6, "", Calculations!AH16)</f>
        <v/>
      </c>
      <c r="AC15" s="106" t="str">
        <f>IF(ROW()-ROW($B$8)&gt;$G$6, "", Calculations!AI16)</f>
        <v/>
      </c>
      <c r="AD15" s="108" t="str">
        <f>IF(ROW()-ROW($B$8)&gt;$G$6,"",AA15+AB15*CARB_Defaults!$M$10+AC15*CARB_Defaults!$M$11)</f>
        <v/>
      </c>
    </row>
    <row r="16" spans="1:30" x14ac:dyDescent="0.25">
      <c r="C16" s="8" t="str">
        <f>IF(ROW()-ROW($B$8)&gt;$G$6, "", Input!C35)</f>
        <v/>
      </c>
      <c r="D16" s="9" t="str">
        <f>IF(ROW()-ROW($B$8)&gt;$G$6, "", IF(Input!H35="", "", Input!H35))</f>
        <v/>
      </c>
      <c r="E16" s="9" t="str">
        <f>IF(ROW()-ROW($B$8)&gt;$G$6, "", IF(Input!I35="", "", Input!I35))</f>
        <v/>
      </c>
      <c r="F16" s="9" t="str">
        <f>IF(ROW()-ROW($B$8)&gt;$G$6, "", Input!D35)</f>
        <v/>
      </c>
      <c r="G16" s="9" t="str">
        <f>IF(ROW()-ROW($B$8)&gt;$G$6, "", Calculations!F17)</f>
        <v/>
      </c>
      <c r="H16" s="129" t="str">
        <f>IF(ROW()-ROW($B$8)&gt;$G$6, "", Calculations!H17)</f>
        <v/>
      </c>
      <c r="I16" s="127" t="str">
        <f>IF(ROW()-ROW($B$8)&gt;$G$6, "", Calculations!K17)</f>
        <v/>
      </c>
      <c r="J16" s="129" t="str">
        <f>IF(ROW()-ROW($B$8)&gt;$G$6, "", Calculations!M17)</f>
        <v/>
      </c>
      <c r="K16" s="143" t="str">
        <f>IF(ROW()-ROW($B$8)&gt;$G$6, "", Calculations!AJ17/453.592)</f>
        <v/>
      </c>
      <c r="L16" s="106" t="str">
        <f>IF(ROW()-ROW($B$8)&gt;$G$6, "", Calculations!AK17/453.592)</f>
        <v/>
      </c>
      <c r="M16" s="106" t="str">
        <f>IF(ROW()-ROW($B$8)&gt;$G$6, "", Calculations!AL17/453.592)</f>
        <v/>
      </c>
      <c r="N16" s="106" t="str">
        <f>IF(ROW()-ROW($B$8)&gt;$G$6, "", Calculations!AM17/453.592)</f>
        <v/>
      </c>
      <c r="O16" s="106" t="str">
        <f>IF(ROW()-ROW($B$8)&gt;$G$6, "", Calculations!AN17/453.592)</f>
        <v/>
      </c>
      <c r="P16" s="106" t="str">
        <f>IF(ROW()-ROW($B$8)&gt;$G$6, "", Calculations!AO17/453.592)</f>
        <v/>
      </c>
      <c r="Q16" s="106" t="str">
        <f>IF(ROW()-ROW($B$8)&gt;$G$6, "", Calculations!AP17/453.592)</f>
        <v/>
      </c>
      <c r="R16" s="106" t="str">
        <f>IF(ROW()-ROW($B$8)&gt;$G$6, "", Calculations!AQ17/453.592)</f>
        <v/>
      </c>
      <c r="S16" s="106" t="str">
        <f>IF(ROW()-ROW($B$8)&gt;$G$6, "", Calculations!AR17/453.592)</f>
        <v/>
      </c>
      <c r="T16" s="107" t="str">
        <f>IF(ROW()-ROW($B$8)&gt;$G$6,"",Q16+R16*CARB_Defaults!$M$10+S16*CARB_Defaults!$M$11)</f>
        <v/>
      </c>
      <c r="U16" s="143" t="str">
        <f>IF(ROW()-ROW($B$8)&gt;$G$6, "", Calculations!AA17)</f>
        <v/>
      </c>
      <c r="V16" s="106" t="str">
        <f>IF(ROW()-ROW($B$8)&gt;$G$6, "", Calculations!AB17)</f>
        <v/>
      </c>
      <c r="W16" s="106" t="str">
        <f>IF(ROW()-ROW($B$8)&gt;$G$6, "", Calculations!AC17)</f>
        <v/>
      </c>
      <c r="X16" s="106" t="str">
        <f>IF(ROW()-ROW($B$8)&gt;$G$6, "", Calculations!AD17)</f>
        <v/>
      </c>
      <c r="Y16" s="106" t="str">
        <f>IF(ROW()-ROW($B$8)&gt;$G$6, "", Calculations!AE17)</f>
        <v/>
      </c>
      <c r="Z16" s="106" t="str">
        <f>IF(ROW()-ROW($B$8)&gt;$G$6, "", Calculations!AF17)</f>
        <v/>
      </c>
      <c r="AA16" s="106" t="str">
        <f>IF(ROW()-ROW($B$8)&gt;$G$6, "", Calculations!AG17)</f>
        <v/>
      </c>
      <c r="AB16" s="106" t="str">
        <f>IF(ROW()-ROW($B$8)&gt;$G$6, "", Calculations!AH17)</f>
        <v/>
      </c>
      <c r="AC16" s="106" t="str">
        <f>IF(ROW()-ROW($B$8)&gt;$G$6, "", Calculations!AI17)</f>
        <v/>
      </c>
      <c r="AD16" s="108" t="str">
        <f>IF(ROW()-ROW($B$8)&gt;$G$6,"",AA16+AB16*CARB_Defaults!$M$10+AC16*CARB_Defaults!$M$11)</f>
        <v/>
      </c>
    </row>
    <row r="17" spans="3:30" x14ac:dyDescent="0.25">
      <c r="C17" s="8" t="str">
        <f>IF(ROW()-ROW($B$8)&gt;$G$6, "", Input!C36)</f>
        <v/>
      </c>
      <c r="D17" s="9" t="str">
        <f>IF(ROW()-ROW($B$8)&gt;$G$6, "", IF(Input!H36="", "", Input!H36))</f>
        <v/>
      </c>
      <c r="E17" s="9" t="str">
        <f>IF(ROW()-ROW($B$8)&gt;$G$6, "", IF(Input!I36="", "", Input!I36))</f>
        <v/>
      </c>
      <c r="F17" s="9" t="str">
        <f>IF(ROW()-ROW($B$8)&gt;$G$6, "", Input!D36)</f>
        <v/>
      </c>
      <c r="G17" s="9" t="str">
        <f>IF(ROW()-ROW($B$8)&gt;$G$6, "", Calculations!F18)</f>
        <v/>
      </c>
      <c r="H17" s="129" t="str">
        <f>IF(ROW()-ROW($B$8)&gt;$G$6, "", Calculations!H18)</f>
        <v/>
      </c>
      <c r="I17" s="127" t="str">
        <f>IF(ROW()-ROW($B$8)&gt;$G$6, "", Calculations!K18)</f>
        <v/>
      </c>
      <c r="J17" s="129" t="str">
        <f>IF(ROW()-ROW($B$8)&gt;$G$6, "", Calculations!M18)</f>
        <v/>
      </c>
      <c r="K17" s="143" t="str">
        <f>IF(ROW()-ROW($B$8)&gt;$G$6, "", Calculations!AJ18/453.592)</f>
        <v/>
      </c>
      <c r="L17" s="106" t="str">
        <f>IF(ROW()-ROW($B$8)&gt;$G$6, "", Calculations!AK18/453.592)</f>
        <v/>
      </c>
      <c r="M17" s="106" t="str">
        <f>IF(ROW()-ROW($B$8)&gt;$G$6, "", Calculations!AL18/453.592)</f>
        <v/>
      </c>
      <c r="N17" s="106" t="str">
        <f>IF(ROW()-ROW($B$8)&gt;$G$6, "", Calculations!AM18/453.592)</f>
        <v/>
      </c>
      <c r="O17" s="106" t="str">
        <f>IF(ROW()-ROW($B$8)&gt;$G$6, "", Calculations!AN18/453.592)</f>
        <v/>
      </c>
      <c r="P17" s="106" t="str">
        <f>IF(ROW()-ROW($B$8)&gt;$G$6, "", Calculations!AO18/453.592)</f>
        <v/>
      </c>
      <c r="Q17" s="106" t="str">
        <f>IF(ROW()-ROW($B$8)&gt;$G$6, "", Calculations!AP18/453.592)</f>
        <v/>
      </c>
      <c r="R17" s="106" t="str">
        <f>IF(ROW()-ROW($B$8)&gt;$G$6, "", Calculations!AQ18/453.592)</f>
        <v/>
      </c>
      <c r="S17" s="106" t="str">
        <f>IF(ROW()-ROW($B$8)&gt;$G$6, "", Calculations!AR18/453.592)</f>
        <v/>
      </c>
      <c r="T17" s="107" t="str">
        <f>IF(ROW()-ROW($B$8)&gt;$G$6,"",Q17+R17*CARB_Defaults!$M$10+S17*CARB_Defaults!$M$11)</f>
        <v/>
      </c>
      <c r="U17" s="143" t="str">
        <f>IF(ROW()-ROW($B$8)&gt;$G$6, "", Calculations!AA18)</f>
        <v/>
      </c>
      <c r="V17" s="106" t="str">
        <f>IF(ROW()-ROW($B$8)&gt;$G$6, "", Calculations!AB18)</f>
        <v/>
      </c>
      <c r="W17" s="106" t="str">
        <f>IF(ROW()-ROW($B$8)&gt;$G$6, "", Calculations!AC18)</f>
        <v/>
      </c>
      <c r="X17" s="106" t="str">
        <f>IF(ROW()-ROW($B$8)&gt;$G$6, "", Calculations!AD18)</f>
        <v/>
      </c>
      <c r="Y17" s="106" t="str">
        <f>IF(ROW()-ROW($B$8)&gt;$G$6, "", Calculations!AE18)</f>
        <v/>
      </c>
      <c r="Z17" s="106" t="str">
        <f>IF(ROW()-ROW($B$8)&gt;$G$6, "", Calculations!AF18)</f>
        <v/>
      </c>
      <c r="AA17" s="106" t="str">
        <f>IF(ROW()-ROW($B$8)&gt;$G$6, "", Calculations!AG18)</f>
        <v/>
      </c>
      <c r="AB17" s="106" t="str">
        <f>IF(ROW()-ROW($B$8)&gt;$G$6, "", Calculations!AH18)</f>
        <v/>
      </c>
      <c r="AC17" s="106" t="str">
        <f>IF(ROW()-ROW($B$8)&gt;$G$6, "", Calculations!AI18)</f>
        <v/>
      </c>
      <c r="AD17" s="108" t="str">
        <f>IF(ROW()-ROW($B$8)&gt;$G$6,"",AA17+AB17*CARB_Defaults!$M$10+AC17*CARB_Defaults!$M$11)</f>
        <v/>
      </c>
    </row>
    <row r="18" spans="3:30" x14ac:dyDescent="0.25">
      <c r="C18" s="8" t="str">
        <f>IF(ROW()-ROW($B$8)&gt;$G$6, "", Input!C37)</f>
        <v/>
      </c>
      <c r="D18" s="9" t="str">
        <f>IF(ROW()-ROW($B$8)&gt;$G$6, "", IF(Input!H37="", "", Input!H37))</f>
        <v/>
      </c>
      <c r="E18" s="9" t="str">
        <f>IF(ROW()-ROW($B$8)&gt;$G$6, "", IF(Input!I37="", "", Input!I37))</f>
        <v/>
      </c>
      <c r="F18" s="9" t="str">
        <f>IF(ROW()-ROW($B$8)&gt;$G$6, "", Input!D37)</f>
        <v/>
      </c>
      <c r="G18" s="9" t="str">
        <f>IF(ROW()-ROW($B$8)&gt;$G$6, "", Calculations!F19)</f>
        <v/>
      </c>
      <c r="H18" s="129" t="str">
        <f>IF(ROW()-ROW($B$8)&gt;$G$6, "", Calculations!H19)</f>
        <v/>
      </c>
      <c r="I18" s="127" t="str">
        <f>IF(ROW()-ROW($B$8)&gt;$G$6, "", Calculations!K19)</f>
        <v/>
      </c>
      <c r="J18" s="129" t="str">
        <f>IF(ROW()-ROW($B$8)&gt;$G$6, "", Calculations!M19)</f>
        <v/>
      </c>
      <c r="K18" s="143" t="str">
        <f>IF(ROW()-ROW($B$8)&gt;$G$6, "", Calculations!AJ19/453.592)</f>
        <v/>
      </c>
      <c r="L18" s="106" t="str">
        <f>IF(ROW()-ROW($B$8)&gt;$G$6, "", Calculations!AK19/453.592)</f>
        <v/>
      </c>
      <c r="M18" s="106" t="str">
        <f>IF(ROW()-ROW($B$8)&gt;$G$6, "", Calculations!AL19/453.592)</f>
        <v/>
      </c>
      <c r="N18" s="106" t="str">
        <f>IF(ROW()-ROW($B$8)&gt;$G$6, "", Calculations!AM19/453.592)</f>
        <v/>
      </c>
      <c r="O18" s="106" t="str">
        <f>IF(ROW()-ROW($B$8)&gt;$G$6, "", Calculations!AN19/453.592)</f>
        <v/>
      </c>
      <c r="P18" s="106" t="str">
        <f>IF(ROW()-ROW($B$8)&gt;$G$6, "", Calculations!AO19/453.592)</f>
        <v/>
      </c>
      <c r="Q18" s="106" t="str">
        <f>IF(ROW()-ROW($B$8)&gt;$G$6, "", Calculations!AP19/453.592)</f>
        <v/>
      </c>
      <c r="R18" s="106" t="str">
        <f>IF(ROW()-ROW($B$8)&gt;$G$6, "", Calculations!AQ19/453.592)</f>
        <v/>
      </c>
      <c r="S18" s="106" t="str">
        <f>IF(ROW()-ROW($B$8)&gt;$G$6, "", Calculations!AR19/453.592)</f>
        <v/>
      </c>
      <c r="T18" s="107" t="str">
        <f>IF(ROW()-ROW($B$8)&gt;$G$6,"",Q18+R18*CARB_Defaults!$M$10+S18*CARB_Defaults!$M$11)</f>
        <v/>
      </c>
      <c r="U18" s="143" t="str">
        <f>IF(ROW()-ROW($B$8)&gt;$G$6, "", Calculations!AA19)</f>
        <v/>
      </c>
      <c r="V18" s="106" t="str">
        <f>IF(ROW()-ROW($B$8)&gt;$G$6, "", Calculations!AB19)</f>
        <v/>
      </c>
      <c r="W18" s="106" t="str">
        <f>IF(ROW()-ROW($B$8)&gt;$G$6, "", Calculations!AC19)</f>
        <v/>
      </c>
      <c r="X18" s="106" t="str">
        <f>IF(ROW()-ROW($B$8)&gt;$G$6, "", Calculations!AD19)</f>
        <v/>
      </c>
      <c r="Y18" s="106" t="str">
        <f>IF(ROW()-ROW($B$8)&gt;$G$6, "", Calculations!AE19)</f>
        <v/>
      </c>
      <c r="Z18" s="106" t="str">
        <f>IF(ROW()-ROW($B$8)&gt;$G$6, "", Calculations!AF19)</f>
        <v/>
      </c>
      <c r="AA18" s="106" t="str">
        <f>IF(ROW()-ROW($B$8)&gt;$G$6, "", Calculations!AG19)</f>
        <v/>
      </c>
      <c r="AB18" s="106" t="str">
        <f>IF(ROW()-ROW($B$8)&gt;$G$6, "", Calculations!AH19)</f>
        <v/>
      </c>
      <c r="AC18" s="106" t="str">
        <f>IF(ROW()-ROW($B$8)&gt;$G$6, "", Calculations!AI19)</f>
        <v/>
      </c>
      <c r="AD18" s="108" t="str">
        <f>IF(ROW()-ROW($B$8)&gt;$G$6,"",AA18+AB18*CARB_Defaults!$M$10+AC18*CARB_Defaults!$M$11)</f>
        <v/>
      </c>
    </row>
    <row r="19" spans="3:30" x14ac:dyDescent="0.25">
      <c r="C19" s="8" t="str">
        <f>IF(ROW()-ROW($B$8)&gt;$G$6, "", Input!C38)</f>
        <v/>
      </c>
      <c r="D19" s="9" t="str">
        <f>IF(ROW()-ROW($B$8)&gt;$G$6, "", IF(Input!H38="", "", Input!H38))</f>
        <v/>
      </c>
      <c r="E19" s="9" t="str">
        <f>IF(ROW()-ROW($B$8)&gt;$G$6, "", IF(Input!I38="", "", Input!I38))</f>
        <v/>
      </c>
      <c r="F19" s="9" t="str">
        <f>IF(ROW()-ROW($B$8)&gt;$G$6, "", Input!D38)</f>
        <v/>
      </c>
      <c r="G19" s="9" t="str">
        <f>IF(ROW()-ROW($B$8)&gt;$G$6, "", Calculations!F20)</f>
        <v/>
      </c>
      <c r="H19" s="129" t="str">
        <f>IF(ROW()-ROW($B$8)&gt;$G$6, "", Calculations!H20)</f>
        <v/>
      </c>
      <c r="I19" s="127" t="str">
        <f>IF(ROW()-ROW($B$8)&gt;$G$6, "", Calculations!K20)</f>
        <v/>
      </c>
      <c r="J19" s="129" t="str">
        <f>IF(ROW()-ROW($B$8)&gt;$G$6, "", Calculations!M20)</f>
        <v/>
      </c>
      <c r="K19" s="143" t="str">
        <f>IF(ROW()-ROW($B$8)&gt;$G$6, "", Calculations!AJ20/453.592)</f>
        <v/>
      </c>
      <c r="L19" s="106" t="str">
        <f>IF(ROW()-ROW($B$8)&gt;$G$6, "", Calculations!AK20/453.592)</f>
        <v/>
      </c>
      <c r="M19" s="106" t="str">
        <f>IF(ROW()-ROW($B$8)&gt;$G$6, "", Calculations!AL20/453.592)</f>
        <v/>
      </c>
      <c r="N19" s="106" t="str">
        <f>IF(ROW()-ROW($B$8)&gt;$G$6, "", Calculations!AM20/453.592)</f>
        <v/>
      </c>
      <c r="O19" s="106" t="str">
        <f>IF(ROW()-ROW($B$8)&gt;$G$6, "", Calculations!AN20/453.592)</f>
        <v/>
      </c>
      <c r="P19" s="106" t="str">
        <f>IF(ROW()-ROW($B$8)&gt;$G$6, "", Calculations!AO20/453.592)</f>
        <v/>
      </c>
      <c r="Q19" s="106" t="str">
        <f>IF(ROW()-ROW($B$8)&gt;$G$6, "", Calculations!AP20/453.592)</f>
        <v/>
      </c>
      <c r="R19" s="106" t="str">
        <f>IF(ROW()-ROW($B$8)&gt;$G$6, "", Calculations!AQ20/453.592)</f>
        <v/>
      </c>
      <c r="S19" s="106" t="str">
        <f>IF(ROW()-ROW($B$8)&gt;$G$6, "", Calculations!AR20/453.592)</f>
        <v/>
      </c>
      <c r="T19" s="107" t="str">
        <f>IF(ROW()-ROW($B$8)&gt;$G$6,"",Q19+R19*CARB_Defaults!$M$10+S19*CARB_Defaults!$M$11)</f>
        <v/>
      </c>
      <c r="U19" s="143" t="str">
        <f>IF(ROW()-ROW($B$8)&gt;$G$6, "", Calculations!AA20)</f>
        <v/>
      </c>
      <c r="V19" s="106" t="str">
        <f>IF(ROW()-ROW($B$8)&gt;$G$6, "", Calculations!AB20)</f>
        <v/>
      </c>
      <c r="W19" s="106" t="str">
        <f>IF(ROW()-ROW($B$8)&gt;$G$6, "", Calculations!AC20)</f>
        <v/>
      </c>
      <c r="X19" s="106" t="str">
        <f>IF(ROW()-ROW($B$8)&gt;$G$6, "", Calculations!AD20)</f>
        <v/>
      </c>
      <c r="Y19" s="106" t="str">
        <f>IF(ROW()-ROW($B$8)&gt;$G$6, "", Calculations!AE20)</f>
        <v/>
      </c>
      <c r="Z19" s="106" t="str">
        <f>IF(ROW()-ROW($B$8)&gt;$G$6, "", Calculations!AF20)</f>
        <v/>
      </c>
      <c r="AA19" s="106" t="str">
        <f>IF(ROW()-ROW($B$8)&gt;$G$6, "", Calculations!AG20)</f>
        <v/>
      </c>
      <c r="AB19" s="106" t="str">
        <f>IF(ROW()-ROW($B$8)&gt;$G$6, "", Calculations!AH20)</f>
        <v/>
      </c>
      <c r="AC19" s="106" t="str">
        <f>IF(ROW()-ROW($B$8)&gt;$G$6, "", Calculations!AI20)</f>
        <v/>
      </c>
      <c r="AD19" s="108" t="str">
        <f>IF(ROW()-ROW($B$8)&gt;$G$6,"",AA19+AB19*CARB_Defaults!$M$10+AC19*CARB_Defaults!$M$11)</f>
        <v/>
      </c>
    </row>
    <row r="20" spans="3:30" x14ac:dyDescent="0.25">
      <c r="C20" s="8" t="str">
        <f>IF(ROW()-ROW($B$8)&gt;$G$6, "", Input!C39)</f>
        <v/>
      </c>
      <c r="D20" s="9" t="str">
        <f>IF(ROW()-ROW($B$8)&gt;$G$6, "", IF(Input!H39="", "", Input!H39))</f>
        <v/>
      </c>
      <c r="E20" s="9" t="str">
        <f>IF(ROW()-ROW($B$8)&gt;$G$6, "", IF(Input!I39="", "", Input!I39))</f>
        <v/>
      </c>
      <c r="F20" s="9" t="str">
        <f>IF(ROW()-ROW($B$8)&gt;$G$6, "", Input!D39)</f>
        <v/>
      </c>
      <c r="G20" s="9" t="str">
        <f>IF(ROW()-ROW($B$8)&gt;$G$6, "", Calculations!F21)</f>
        <v/>
      </c>
      <c r="H20" s="129" t="str">
        <f>IF(ROW()-ROW($B$8)&gt;$G$6, "", Calculations!H21)</f>
        <v/>
      </c>
      <c r="I20" s="127" t="str">
        <f>IF(ROW()-ROW($B$8)&gt;$G$6, "", Calculations!K21)</f>
        <v/>
      </c>
      <c r="J20" s="129" t="str">
        <f>IF(ROW()-ROW($B$8)&gt;$G$6, "", Calculations!M21)</f>
        <v/>
      </c>
      <c r="K20" s="143" t="str">
        <f>IF(ROW()-ROW($B$8)&gt;$G$6, "", Calculations!AJ21/453.592)</f>
        <v/>
      </c>
      <c r="L20" s="106" t="str">
        <f>IF(ROW()-ROW($B$8)&gt;$G$6, "", Calculations!AK21/453.592)</f>
        <v/>
      </c>
      <c r="M20" s="106" t="str">
        <f>IF(ROW()-ROW($B$8)&gt;$G$6, "", Calculations!AL21/453.592)</f>
        <v/>
      </c>
      <c r="N20" s="106" t="str">
        <f>IF(ROW()-ROW($B$8)&gt;$G$6, "", Calculations!AM21/453.592)</f>
        <v/>
      </c>
      <c r="O20" s="106" t="str">
        <f>IF(ROW()-ROW($B$8)&gt;$G$6, "", Calculations!AN21/453.592)</f>
        <v/>
      </c>
      <c r="P20" s="106" t="str">
        <f>IF(ROW()-ROW($B$8)&gt;$G$6, "", Calculations!AO21/453.592)</f>
        <v/>
      </c>
      <c r="Q20" s="106" t="str">
        <f>IF(ROW()-ROW($B$8)&gt;$G$6, "", Calculations!AP21/453.592)</f>
        <v/>
      </c>
      <c r="R20" s="106" t="str">
        <f>IF(ROW()-ROW($B$8)&gt;$G$6, "", Calculations!AQ21/453.592)</f>
        <v/>
      </c>
      <c r="S20" s="106" t="str">
        <f>IF(ROW()-ROW($B$8)&gt;$G$6, "", Calculations!AR21/453.592)</f>
        <v/>
      </c>
      <c r="T20" s="107" t="str">
        <f>IF(ROW()-ROW($B$8)&gt;$G$6,"",Q20+R20*CARB_Defaults!$M$10+S20*CARB_Defaults!$M$11)</f>
        <v/>
      </c>
      <c r="U20" s="143" t="str">
        <f>IF(ROW()-ROW($B$8)&gt;$G$6, "", Calculations!AA21)</f>
        <v/>
      </c>
      <c r="V20" s="106" t="str">
        <f>IF(ROW()-ROW($B$8)&gt;$G$6, "", Calculations!AB21)</f>
        <v/>
      </c>
      <c r="W20" s="106" t="str">
        <f>IF(ROW()-ROW($B$8)&gt;$G$6, "", Calculations!AC21)</f>
        <v/>
      </c>
      <c r="X20" s="106" t="str">
        <f>IF(ROW()-ROW($B$8)&gt;$G$6, "", Calculations!AD21)</f>
        <v/>
      </c>
      <c r="Y20" s="106" t="str">
        <f>IF(ROW()-ROW($B$8)&gt;$G$6, "", Calculations!AE21)</f>
        <v/>
      </c>
      <c r="Z20" s="106" t="str">
        <f>IF(ROW()-ROW($B$8)&gt;$G$6, "", Calculations!AF21)</f>
        <v/>
      </c>
      <c r="AA20" s="106" t="str">
        <f>IF(ROW()-ROW($B$8)&gt;$G$6, "", Calculations!AG21)</f>
        <v/>
      </c>
      <c r="AB20" s="106" t="str">
        <f>IF(ROW()-ROW($B$8)&gt;$G$6, "", Calculations!AH21)</f>
        <v/>
      </c>
      <c r="AC20" s="106" t="str">
        <f>IF(ROW()-ROW($B$8)&gt;$G$6, "", Calculations!AI21)</f>
        <v/>
      </c>
      <c r="AD20" s="108" t="str">
        <f>IF(ROW()-ROW($B$8)&gt;$G$6,"",AA20+AB20*CARB_Defaults!$M$10+AC20*CARB_Defaults!$M$11)</f>
        <v/>
      </c>
    </row>
    <row r="21" spans="3:30" x14ac:dyDescent="0.25">
      <c r="C21" s="8" t="str">
        <f>IF(ROW()-ROW($B$8)&gt;$G$6, "", Input!C40)</f>
        <v/>
      </c>
      <c r="D21" s="9" t="str">
        <f>IF(ROW()-ROW($B$8)&gt;$G$6, "", IF(Input!H40="", "", Input!H40))</f>
        <v/>
      </c>
      <c r="E21" s="9" t="str">
        <f>IF(ROW()-ROW($B$8)&gt;$G$6, "", IF(Input!I40="", "", Input!I40))</f>
        <v/>
      </c>
      <c r="F21" s="9" t="str">
        <f>IF(ROW()-ROW($B$8)&gt;$G$6, "", Input!D40)</f>
        <v/>
      </c>
      <c r="G21" s="9" t="str">
        <f>IF(ROW()-ROW($B$8)&gt;$G$6, "", Calculations!F22)</f>
        <v/>
      </c>
      <c r="H21" s="129" t="str">
        <f>IF(ROW()-ROW($B$8)&gt;$G$6, "", Calculations!H22)</f>
        <v/>
      </c>
      <c r="I21" s="127" t="str">
        <f>IF(ROW()-ROW($B$8)&gt;$G$6, "", Calculations!K22)</f>
        <v/>
      </c>
      <c r="J21" s="129" t="str">
        <f>IF(ROW()-ROW($B$8)&gt;$G$6, "", Calculations!M22)</f>
        <v/>
      </c>
      <c r="K21" s="143" t="str">
        <f>IF(ROW()-ROW($B$8)&gt;$G$6, "", Calculations!AJ22/453.592)</f>
        <v/>
      </c>
      <c r="L21" s="106" t="str">
        <f>IF(ROW()-ROW($B$8)&gt;$G$6, "", Calculations!AK22/453.592)</f>
        <v/>
      </c>
      <c r="M21" s="106" t="str">
        <f>IF(ROW()-ROW($B$8)&gt;$G$6, "", Calculations!AL22/453.592)</f>
        <v/>
      </c>
      <c r="N21" s="106" t="str">
        <f>IF(ROW()-ROW($B$8)&gt;$G$6, "", Calculations!AM22/453.592)</f>
        <v/>
      </c>
      <c r="O21" s="106" t="str">
        <f>IF(ROW()-ROW($B$8)&gt;$G$6, "", Calculations!AN22/453.592)</f>
        <v/>
      </c>
      <c r="P21" s="106" t="str">
        <f>IF(ROW()-ROW($B$8)&gt;$G$6, "", Calculations!AO22/453.592)</f>
        <v/>
      </c>
      <c r="Q21" s="106" t="str">
        <f>IF(ROW()-ROW($B$8)&gt;$G$6, "", Calculations!AP22/453.592)</f>
        <v/>
      </c>
      <c r="R21" s="106" t="str">
        <f>IF(ROW()-ROW($B$8)&gt;$G$6, "", Calculations!AQ22/453.592)</f>
        <v/>
      </c>
      <c r="S21" s="106" t="str">
        <f>IF(ROW()-ROW($B$8)&gt;$G$6, "", Calculations!AR22/453.592)</f>
        <v/>
      </c>
      <c r="T21" s="107" t="str">
        <f>IF(ROW()-ROW($B$8)&gt;$G$6,"",Q21+R21*CARB_Defaults!$M$10+S21*CARB_Defaults!$M$11)</f>
        <v/>
      </c>
      <c r="U21" s="143" t="str">
        <f>IF(ROW()-ROW($B$8)&gt;$G$6, "", Calculations!AA22)</f>
        <v/>
      </c>
      <c r="V21" s="106" t="str">
        <f>IF(ROW()-ROW($B$8)&gt;$G$6, "", Calculations!AB22)</f>
        <v/>
      </c>
      <c r="W21" s="106" t="str">
        <f>IF(ROW()-ROW($B$8)&gt;$G$6, "", Calculations!AC22)</f>
        <v/>
      </c>
      <c r="X21" s="106" t="str">
        <f>IF(ROW()-ROW($B$8)&gt;$G$6, "", Calculations!AD22)</f>
        <v/>
      </c>
      <c r="Y21" s="106" t="str">
        <f>IF(ROW()-ROW($B$8)&gt;$G$6, "", Calculations!AE22)</f>
        <v/>
      </c>
      <c r="Z21" s="106" t="str">
        <f>IF(ROW()-ROW($B$8)&gt;$G$6, "", Calculations!AF22)</f>
        <v/>
      </c>
      <c r="AA21" s="106" t="str">
        <f>IF(ROW()-ROW($B$8)&gt;$G$6, "", Calculations!AG22)</f>
        <v/>
      </c>
      <c r="AB21" s="106" t="str">
        <f>IF(ROW()-ROW($B$8)&gt;$G$6, "", Calculations!AH22)</f>
        <v/>
      </c>
      <c r="AC21" s="106" t="str">
        <f>IF(ROW()-ROW($B$8)&gt;$G$6, "", Calculations!AI22)</f>
        <v/>
      </c>
      <c r="AD21" s="108" t="str">
        <f>IF(ROW()-ROW($B$8)&gt;$G$6,"",AA21+AB21*CARB_Defaults!$M$10+AC21*CARB_Defaults!$M$11)</f>
        <v/>
      </c>
    </row>
    <row r="22" spans="3:30" x14ac:dyDescent="0.25">
      <c r="C22" s="8" t="str">
        <f>IF(ROW()-ROW($B$8)&gt;$G$6, "", Input!C41)</f>
        <v/>
      </c>
      <c r="D22" s="9" t="str">
        <f>IF(ROW()-ROW($B$8)&gt;$G$6, "", IF(Input!H41="", "", Input!H41))</f>
        <v/>
      </c>
      <c r="E22" s="9" t="str">
        <f>IF(ROW()-ROW($B$8)&gt;$G$6, "", IF(Input!I41="", "", Input!I41))</f>
        <v/>
      </c>
      <c r="F22" s="9" t="str">
        <f>IF(ROW()-ROW($B$8)&gt;$G$6, "", Input!D41)</f>
        <v/>
      </c>
      <c r="G22" s="9" t="str">
        <f>IF(ROW()-ROW($B$8)&gt;$G$6, "", Calculations!F23)</f>
        <v/>
      </c>
      <c r="H22" s="129" t="str">
        <f>IF(ROW()-ROW($B$8)&gt;$G$6, "", Calculations!H23)</f>
        <v/>
      </c>
      <c r="I22" s="127" t="str">
        <f>IF(ROW()-ROW($B$8)&gt;$G$6, "", Calculations!K23)</f>
        <v/>
      </c>
      <c r="J22" s="129" t="str">
        <f>IF(ROW()-ROW($B$8)&gt;$G$6, "", Calculations!M23)</f>
        <v/>
      </c>
      <c r="K22" s="143" t="str">
        <f>IF(ROW()-ROW($B$8)&gt;$G$6, "", Calculations!AJ23/453.592)</f>
        <v/>
      </c>
      <c r="L22" s="106" t="str">
        <f>IF(ROW()-ROW($B$8)&gt;$G$6, "", Calculations!AK23/453.592)</f>
        <v/>
      </c>
      <c r="M22" s="106" t="str">
        <f>IF(ROW()-ROW($B$8)&gt;$G$6, "", Calculations!AL23/453.592)</f>
        <v/>
      </c>
      <c r="N22" s="106" t="str">
        <f>IF(ROW()-ROW($B$8)&gt;$G$6, "", Calculations!AM23/453.592)</f>
        <v/>
      </c>
      <c r="O22" s="106" t="str">
        <f>IF(ROW()-ROW($B$8)&gt;$G$6, "", Calculations!AN23/453.592)</f>
        <v/>
      </c>
      <c r="P22" s="106" t="str">
        <f>IF(ROW()-ROW($B$8)&gt;$G$6, "", Calculations!AO23/453.592)</f>
        <v/>
      </c>
      <c r="Q22" s="106" t="str">
        <f>IF(ROW()-ROW($B$8)&gt;$G$6, "", Calculations!AP23/453.592)</f>
        <v/>
      </c>
      <c r="R22" s="106" t="str">
        <f>IF(ROW()-ROW($B$8)&gt;$G$6, "", Calculations!AQ23/453.592)</f>
        <v/>
      </c>
      <c r="S22" s="106" t="str">
        <f>IF(ROW()-ROW($B$8)&gt;$G$6, "", Calculations!AR23/453.592)</f>
        <v/>
      </c>
      <c r="T22" s="107" t="str">
        <f>IF(ROW()-ROW($B$8)&gt;$G$6,"",Q22+R22*CARB_Defaults!$M$10+S22*CARB_Defaults!$M$11)</f>
        <v/>
      </c>
      <c r="U22" s="143" t="str">
        <f>IF(ROW()-ROW($B$8)&gt;$G$6, "", Calculations!AA23)</f>
        <v/>
      </c>
      <c r="V22" s="106" t="str">
        <f>IF(ROW()-ROW($B$8)&gt;$G$6, "", Calculations!AB23)</f>
        <v/>
      </c>
      <c r="W22" s="106" t="str">
        <f>IF(ROW()-ROW($B$8)&gt;$G$6, "", Calculations!AC23)</f>
        <v/>
      </c>
      <c r="X22" s="106" t="str">
        <f>IF(ROW()-ROW($B$8)&gt;$G$6, "", Calculations!AD23)</f>
        <v/>
      </c>
      <c r="Y22" s="106" t="str">
        <f>IF(ROW()-ROW($B$8)&gt;$G$6, "", Calculations!AE23)</f>
        <v/>
      </c>
      <c r="Z22" s="106" t="str">
        <f>IF(ROW()-ROW($B$8)&gt;$G$6, "", Calculations!AF23)</f>
        <v/>
      </c>
      <c r="AA22" s="106" t="str">
        <f>IF(ROW()-ROW($B$8)&gt;$G$6, "", Calculations!AG23)</f>
        <v/>
      </c>
      <c r="AB22" s="106" t="str">
        <f>IF(ROW()-ROW($B$8)&gt;$G$6, "", Calculations!AH23)</f>
        <v/>
      </c>
      <c r="AC22" s="106" t="str">
        <f>IF(ROW()-ROW($B$8)&gt;$G$6, "", Calculations!AI23)</f>
        <v/>
      </c>
      <c r="AD22" s="108" t="str">
        <f>IF(ROW()-ROW($B$8)&gt;$G$6,"",AA22+AB22*CARB_Defaults!$M$10+AC22*CARB_Defaults!$M$11)</f>
        <v/>
      </c>
    </row>
    <row r="23" spans="3:30" x14ac:dyDescent="0.25">
      <c r="C23" s="8" t="str">
        <f>IF(ROW()-ROW($B$8)&gt;$G$6, "", Input!C42)</f>
        <v/>
      </c>
      <c r="D23" s="9" t="str">
        <f>IF(ROW()-ROW($B$8)&gt;$G$6, "", IF(Input!H42="", "", Input!H42))</f>
        <v/>
      </c>
      <c r="E23" s="9" t="str">
        <f>IF(ROW()-ROW($B$8)&gt;$G$6, "", IF(Input!I42="", "", Input!I42))</f>
        <v/>
      </c>
      <c r="F23" s="9" t="str">
        <f>IF(ROW()-ROW($B$8)&gt;$G$6, "", Input!D42)</f>
        <v/>
      </c>
      <c r="G23" s="9" t="str">
        <f>IF(ROW()-ROW($B$8)&gt;$G$6, "", Calculations!F24)</f>
        <v/>
      </c>
      <c r="H23" s="129" t="str">
        <f>IF(ROW()-ROW($B$8)&gt;$G$6, "", Calculations!H24)</f>
        <v/>
      </c>
      <c r="I23" s="127" t="str">
        <f>IF(ROW()-ROW($B$8)&gt;$G$6, "", Calculations!K24)</f>
        <v/>
      </c>
      <c r="J23" s="129" t="str">
        <f>IF(ROW()-ROW($B$8)&gt;$G$6, "", Calculations!M24)</f>
        <v/>
      </c>
      <c r="K23" s="143" t="str">
        <f>IF(ROW()-ROW($B$8)&gt;$G$6, "", Calculations!AJ24/453.592)</f>
        <v/>
      </c>
      <c r="L23" s="106" t="str">
        <f>IF(ROW()-ROW($B$8)&gt;$G$6, "", Calculations!AK24/453.592)</f>
        <v/>
      </c>
      <c r="M23" s="106" t="str">
        <f>IF(ROW()-ROW($B$8)&gt;$G$6, "", Calculations!AL24/453.592)</f>
        <v/>
      </c>
      <c r="N23" s="106" t="str">
        <f>IF(ROW()-ROW($B$8)&gt;$G$6, "", Calculations!AM24/453.592)</f>
        <v/>
      </c>
      <c r="O23" s="106" t="str">
        <f>IF(ROW()-ROW($B$8)&gt;$G$6, "", Calculations!AN24/453.592)</f>
        <v/>
      </c>
      <c r="P23" s="106" t="str">
        <f>IF(ROW()-ROW($B$8)&gt;$G$6, "", Calculations!AO24/453.592)</f>
        <v/>
      </c>
      <c r="Q23" s="106" t="str">
        <f>IF(ROW()-ROW($B$8)&gt;$G$6, "", Calculations!AP24/453.592)</f>
        <v/>
      </c>
      <c r="R23" s="106" t="str">
        <f>IF(ROW()-ROW($B$8)&gt;$G$6, "", Calculations!AQ24/453.592)</f>
        <v/>
      </c>
      <c r="S23" s="106" t="str">
        <f>IF(ROW()-ROW($B$8)&gt;$G$6, "", Calculations!AR24/453.592)</f>
        <v/>
      </c>
      <c r="T23" s="107" t="str">
        <f>IF(ROW()-ROW($B$8)&gt;$G$6,"",Q23+R23*CARB_Defaults!$M$10+S23*CARB_Defaults!$M$11)</f>
        <v/>
      </c>
      <c r="U23" s="143" t="str">
        <f>IF(ROW()-ROW($B$8)&gt;$G$6, "", Calculations!AA24)</f>
        <v/>
      </c>
      <c r="V23" s="106" t="str">
        <f>IF(ROW()-ROW($B$8)&gt;$G$6, "", Calculations!AB24)</f>
        <v/>
      </c>
      <c r="W23" s="106" t="str">
        <f>IF(ROW()-ROW($B$8)&gt;$G$6, "", Calculations!AC24)</f>
        <v/>
      </c>
      <c r="X23" s="106" t="str">
        <f>IF(ROW()-ROW($B$8)&gt;$G$6, "", Calculations!AD24)</f>
        <v/>
      </c>
      <c r="Y23" s="106" t="str">
        <f>IF(ROW()-ROW($B$8)&gt;$G$6, "", Calculations!AE24)</f>
        <v/>
      </c>
      <c r="Z23" s="106" t="str">
        <f>IF(ROW()-ROW($B$8)&gt;$G$6, "", Calculations!AF24)</f>
        <v/>
      </c>
      <c r="AA23" s="106" t="str">
        <f>IF(ROW()-ROW($B$8)&gt;$G$6, "", Calculations!AG24)</f>
        <v/>
      </c>
      <c r="AB23" s="106" t="str">
        <f>IF(ROW()-ROW($B$8)&gt;$G$6, "", Calculations!AH24)</f>
        <v/>
      </c>
      <c r="AC23" s="106" t="str">
        <f>IF(ROW()-ROW($B$8)&gt;$G$6, "", Calculations!AI24)</f>
        <v/>
      </c>
      <c r="AD23" s="108" t="str">
        <f>IF(ROW()-ROW($B$8)&gt;$G$6,"",AA23+AB23*CARB_Defaults!$M$10+AC23*CARB_Defaults!$M$11)</f>
        <v/>
      </c>
    </row>
    <row r="24" spans="3:30" x14ac:dyDescent="0.25">
      <c r="C24" s="8" t="str">
        <f>IF(ROW()-ROW($B$8)&gt;$G$6, "", Input!C43)</f>
        <v/>
      </c>
      <c r="D24" s="9" t="str">
        <f>IF(ROW()-ROW($B$8)&gt;$G$6, "", IF(Input!H43="", "", Input!H43))</f>
        <v/>
      </c>
      <c r="E24" s="9" t="str">
        <f>IF(ROW()-ROW($B$8)&gt;$G$6, "", IF(Input!I43="", "", Input!I43))</f>
        <v/>
      </c>
      <c r="F24" s="9" t="str">
        <f>IF(ROW()-ROW($B$8)&gt;$G$6, "", Input!D43)</f>
        <v/>
      </c>
      <c r="G24" s="9" t="str">
        <f>IF(ROW()-ROW($B$8)&gt;$G$6, "", Calculations!F25)</f>
        <v/>
      </c>
      <c r="H24" s="129" t="str">
        <f>IF(ROW()-ROW($B$8)&gt;$G$6, "", Calculations!H25)</f>
        <v/>
      </c>
      <c r="I24" s="127" t="str">
        <f>IF(ROW()-ROW($B$8)&gt;$G$6, "", Calculations!K25)</f>
        <v/>
      </c>
      <c r="J24" s="129" t="str">
        <f>IF(ROW()-ROW($B$8)&gt;$G$6, "", Calculations!M25)</f>
        <v/>
      </c>
      <c r="K24" s="143" t="str">
        <f>IF(ROW()-ROW($B$8)&gt;$G$6, "", Calculations!AJ25/453.592)</f>
        <v/>
      </c>
      <c r="L24" s="106" t="str">
        <f>IF(ROW()-ROW($B$8)&gt;$G$6, "", Calculations!AK25/453.592)</f>
        <v/>
      </c>
      <c r="M24" s="106" t="str">
        <f>IF(ROW()-ROW($B$8)&gt;$G$6, "", Calculations!AL25/453.592)</f>
        <v/>
      </c>
      <c r="N24" s="106" t="str">
        <f>IF(ROW()-ROW($B$8)&gt;$G$6, "", Calculations!AM25/453.592)</f>
        <v/>
      </c>
      <c r="O24" s="106" t="str">
        <f>IF(ROW()-ROW($B$8)&gt;$G$6, "", Calculations!AN25/453.592)</f>
        <v/>
      </c>
      <c r="P24" s="106" t="str">
        <f>IF(ROW()-ROW($B$8)&gt;$G$6, "", Calculations!AO25/453.592)</f>
        <v/>
      </c>
      <c r="Q24" s="106" t="str">
        <f>IF(ROW()-ROW($B$8)&gt;$G$6, "", Calculations!AP25/453.592)</f>
        <v/>
      </c>
      <c r="R24" s="106" t="str">
        <f>IF(ROW()-ROW($B$8)&gt;$G$6, "", Calculations!AQ25/453.592)</f>
        <v/>
      </c>
      <c r="S24" s="106" t="str">
        <f>IF(ROW()-ROW($B$8)&gt;$G$6, "", Calculations!AR25/453.592)</f>
        <v/>
      </c>
      <c r="T24" s="107" t="str">
        <f>IF(ROW()-ROW($B$8)&gt;$G$6,"",Q24+R24*CARB_Defaults!$M$10+S24*CARB_Defaults!$M$11)</f>
        <v/>
      </c>
      <c r="U24" s="143" t="str">
        <f>IF(ROW()-ROW($B$8)&gt;$G$6, "", Calculations!AA25)</f>
        <v/>
      </c>
      <c r="V24" s="106" t="str">
        <f>IF(ROW()-ROW($B$8)&gt;$G$6, "", Calculations!AB25)</f>
        <v/>
      </c>
      <c r="W24" s="106" t="str">
        <f>IF(ROW()-ROW($B$8)&gt;$G$6, "", Calculations!AC25)</f>
        <v/>
      </c>
      <c r="X24" s="106" t="str">
        <f>IF(ROW()-ROW($B$8)&gt;$G$6, "", Calculations!AD25)</f>
        <v/>
      </c>
      <c r="Y24" s="106" t="str">
        <f>IF(ROW()-ROW($B$8)&gt;$G$6, "", Calculations!AE25)</f>
        <v/>
      </c>
      <c r="Z24" s="106" t="str">
        <f>IF(ROW()-ROW($B$8)&gt;$G$6, "", Calculations!AF25)</f>
        <v/>
      </c>
      <c r="AA24" s="106" t="str">
        <f>IF(ROW()-ROW($B$8)&gt;$G$6, "", Calculations!AG25)</f>
        <v/>
      </c>
      <c r="AB24" s="106" t="str">
        <f>IF(ROW()-ROW($B$8)&gt;$G$6, "", Calculations!AH25)</f>
        <v/>
      </c>
      <c r="AC24" s="106" t="str">
        <f>IF(ROW()-ROW($B$8)&gt;$G$6, "", Calculations!AI25)</f>
        <v/>
      </c>
      <c r="AD24" s="108" t="str">
        <f>IF(ROW()-ROW($B$8)&gt;$G$6,"",AA24+AB24*CARB_Defaults!$M$10+AC24*CARB_Defaults!$M$11)</f>
        <v/>
      </c>
    </row>
    <row r="25" spans="3:30" x14ac:dyDescent="0.25">
      <c r="C25" s="8" t="str">
        <f>IF(ROW()-ROW($B$8)&gt;$G$6, "", Input!C44)</f>
        <v/>
      </c>
      <c r="D25" s="9" t="str">
        <f>IF(ROW()-ROW($B$8)&gt;$G$6, "", IF(Input!H44="", "", Input!H44))</f>
        <v/>
      </c>
      <c r="E25" s="9" t="str">
        <f>IF(ROW()-ROW($B$8)&gt;$G$6, "", IF(Input!I44="", "", Input!I44))</f>
        <v/>
      </c>
      <c r="F25" s="9" t="str">
        <f>IF(ROW()-ROW($B$8)&gt;$G$6, "", Input!D44)</f>
        <v/>
      </c>
      <c r="G25" s="9" t="str">
        <f>IF(ROW()-ROW($B$8)&gt;$G$6, "", Calculations!F26)</f>
        <v/>
      </c>
      <c r="H25" s="129" t="str">
        <f>IF(ROW()-ROW($B$8)&gt;$G$6, "", Calculations!H26)</f>
        <v/>
      </c>
      <c r="I25" s="127" t="str">
        <f>IF(ROW()-ROW($B$8)&gt;$G$6, "", Calculations!K26)</f>
        <v/>
      </c>
      <c r="J25" s="129" t="str">
        <f>IF(ROW()-ROW($B$8)&gt;$G$6, "", Calculations!M26)</f>
        <v/>
      </c>
      <c r="K25" s="143" t="str">
        <f>IF(ROW()-ROW($B$8)&gt;$G$6, "", Calculations!AJ26/453.592)</f>
        <v/>
      </c>
      <c r="L25" s="106" t="str">
        <f>IF(ROW()-ROW($B$8)&gt;$G$6, "", Calculations!AK26/453.592)</f>
        <v/>
      </c>
      <c r="M25" s="106" t="str">
        <f>IF(ROW()-ROW($B$8)&gt;$G$6, "", Calculations!AL26/453.592)</f>
        <v/>
      </c>
      <c r="N25" s="106" t="str">
        <f>IF(ROW()-ROW($B$8)&gt;$G$6, "", Calculations!AM26/453.592)</f>
        <v/>
      </c>
      <c r="O25" s="106" t="str">
        <f>IF(ROW()-ROW($B$8)&gt;$G$6, "", Calculations!AN26/453.592)</f>
        <v/>
      </c>
      <c r="P25" s="106" t="str">
        <f>IF(ROW()-ROW($B$8)&gt;$G$6, "", Calculations!AO26/453.592)</f>
        <v/>
      </c>
      <c r="Q25" s="106" t="str">
        <f>IF(ROW()-ROW($B$8)&gt;$G$6, "", Calculations!AP26/453.592)</f>
        <v/>
      </c>
      <c r="R25" s="106" t="str">
        <f>IF(ROW()-ROW($B$8)&gt;$G$6, "", Calculations!AQ26/453.592)</f>
        <v/>
      </c>
      <c r="S25" s="106" t="str">
        <f>IF(ROW()-ROW($B$8)&gt;$G$6, "", Calculations!AR26/453.592)</f>
        <v/>
      </c>
      <c r="T25" s="107" t="str">
        <f>IF(ROW()-ROW($B$8)&gt;$G$6,"",Q25+R25*CARB_Defaults!$M$10+S25*CARB_Defaults!$M$11)</f>
        <v/>
      </c>
      <c r="U25" s="143" t="str">
        <f>IF(ROW()-ROW($B$8)&gt;$G$6, "", Calculations!AA26)</f>
        <v/>
      </c>
      <c r="V25" s="106" t="str">
        <f>IF(ROW()-ROW($B$8)&gt;$G$6, "", Calculations!AB26)</f>
        <v/>
      </c>
      <c r="W25" s="106" t="str">
        <f>IF(ROW()-ROW($B$8)&gt;$G$6, "", Calculations!AC26)</f>
        <v/>
      </c>
      <c r="X25" s="106" t="str">
        <f>IF(ROW()-ROW($B$8)&gt;$G$6, "", Calculations!AD26)</f>
        <v/>
      </c>
      <c r="Y25" s="106" t="str">
        <f>IF(ROW()-ROW($B$8)&gt;$G$6, "", Calculations!AE26)</f>
        <v/>
      </c>
      <c r="Z25" s="106" t="str">
        <f>IF(ROW()-ROW($B$8)&gt;$G$6, "", Calculations!AF26)</f>
        <v/>
      </c>
      <c r="AA25" s="106" t="str">
        <f>IF(ROW()-ROW($B$8)&gt;$G$6, "", Calculations!AG26)</f>
        <v/>
      </c>
      <c r="AB25" s="106" t="str">
        <f>IF(ROW()-ROW($B$8)&gt;$G$6, "", Calculations!AH26)</f>
        <v/>
      </c>
      <c r="AC25" s="106" t="str">
        <f>IF(ROW()-ROW($B$8)&gt;$G$6, "", Calculations!AI26)</f>
        <v/>
      </c>
      <c r="AD25" s="108" t="str">
        <f>IF(ROW()-ROW($B$8)&gt;$G$6,"",AA25+AB25*CARB_Defaults!$M$10+AC25*CARB_Defaults!$M$11)</f>
        <v/>
      </c>
    </row>
    <row r="26" spans="3:30" x14ac:dyDescent="0.25">
      <c r="C26" s="8" t="str">
        <f>IF(ROW()-ROW($B$8)&gt;$G$6, "", Input!C45)</f>
        <v/>
      </c>
      <c r="D26" s="9" t="str">
        <f>IF(ROW()-ROW($B$8)&gt;$G$6, "", IF(Input!H45="", "", Input!H45))</f>
        <v/>
      </c>
      <c r="E26" s="9" t="str">
        <f>IF(ROW()-ROW($B$8)&gt;$G$6, "", IF(Input!I45="", "", Input!I45))</f>
        <v/>
      </c>
      <c r="F26" s="9" t="str">
        <f>IF(ROW()-ROW($B$8)&gt;$G$6, "", Input!D45)</f>
        <v/>
      </c>
      <c r="G26" s="9" t="str">
        <f>IF(ROW()-ROW($B$8)&gt;$G$6, "", Calculations!F27)</f>
        <v/>
      </c>
      <c r="H26" s="129" t="str">
        <f>IF(ROW()-ROW($B$8)&gt;$G$6, "", Calculations!H27)</f>
        <v/>
      </c>
      <c r="I26" s="127" t="str">
        <f>IF(ROW()-ROW($B$8)&gt;$G$6, "", Calculations!K27)</f>
        <v/>
      </c>
      <c r="J26" s="129" t="str">
        <f>IF(ROW()-ROW($B$8)&gt;$G$6, "", Calculations!M27)</f>
        <v/>
      </c>
      <c r="K26" s="143" t="str">
        <f>IF(ROW()-ROW($B$8)&gt;$G$6, "", Calculations!AJ27/453.592)</f>
        <v/>
      </c>
      <c r="L26" s="106" t="str">
        <f>IF(ROW()-ROW($B$8)&gt;$G$6, "", Calculations!AK27/453.592)</f>
        <v/>
      </c>
      <c r="M26" s="106" t="str">
        <f>IF(ROW()-ROW($B$8)&gt;$G$6, "", Calculations!AL27/453.592)</f>
        <v/>
      </c>
      <c r="N26" s="106" t="str">
        <f>IF(ROW()-ROW($B$8)&gt;$G$6, "", Calculations!AM27/453.592)</f>
        <v/>
      </c>
      <c r="O26" s="106" t="str">
        <f>IF(ROW()-ROW($B$8)&gt;$G$6, "", Calculations!AN27/453.592)</f>
        <v/>
      </c>
      <c r="P26" s="106" t="str">
        <f>IF(ROW()-ROW($B$8)&gt;$G$6, "", Calculations!AO27/453.592)</f>
        <v/>
      </c>
      <c r="Q26" s="106" t="str">
        <f>IF(ROW()-ROW($B$8)&gt;$G$6, "", Calculations!AP27/453.592)</f>
        <v/>
      </c>
      <c r="R26" s="106" t="str">
        <f>IF(ROW()-ROW($B$8)&gt;$G$6, "", Calculations!AQ27/453.592)</f>
        <v/>
      </c>
      <c r="S26" s="106" t="str">
        <f>IF(ROW()-ROW($B$8)&gt;$G$6, "", Calculations!AR27/453.592)</f>
        <v/>
      </c>
      <c r="T26" s="107" t="str">
        <f>IF(ROW()-ROW($B$8)&gt;$G$6,"",Q26+R26*CARB_Defaults!$M$10+S26*CARB_Defaults!$M$11)</f>
        <v/>
      </c>
      <c r="U26" s="143" t="str">
        <f>IF(ROW()-ROW($B$8)&gt;$G$6, "", Calculations!AA27)</f>
        <v/>
      </c>
      <c r="V26" s="106" t="str">
        <f>IF(ROW()-ROW($B$8)&gt;$G$6, "", Calculations!AB27)</f>
        <v/>
      </c>
      <c r="W26" s="106" t="str">
        <f>IF(ROW()-ROW($B$8)&gt;$G$6, "", Calculations!AC27)</f>
        <v/>
      </c>
      <c r="X26" s="106" t="str">
        <f>IF(ROW()-ROW($B$8)&gt;$G$6, "", Calculations!AD27)</f>
        <v/>
      </c>
      <c r="Y26" s="106" t="str">
        <f>IF(ROW()-ROW($B$8)&gt;$G$6, "", Calculations!AE27)</f>
        <v/>
      </c>
      <c r="Z26" s="106" t="str">
        <f>IF(ROW()-ROW($B$8)&gt;$G$6, "", Calculations!AF27)</f>
        <v/>
      </c>
      <c r="AA26" s="106" t="str">
        <f>IF(ROW()-ROW($B$8)&gt;$G$6, "", Calculations!AG27)</f>
        <v/>
      </c>
      <c r="AB26" s="106" t="str">
        <f>IF(ROW()-ROW($B$8)&gt;$G$6, "", Calculations!AH27)</f>
        <v/>
      </c>
      <c r="AC26" s="106" t="str">
        <f>IF(ROW()-ROW($B$8)&gt;$G$6, "", Calculations!AI27)</f>
        <v/>
      </c>
      <c r="AD26" s="108" t="str">
        <f>IF(ROW()-ROW($B$8)&gt;$G$6,"",AA26+AB26*CARB_Defaults!$M$10+AC26*CARB_Defaults!$M$11)</f>
        <v/>
      </c>
    </row>
    <row r="27" spans="3:30" x14ac:dyDescent="0.25">
      <c r="C27" s="8" t="str">
        <f>IF(ROW()-ROW($B$8)&gt;$G$6, "", Input!C46)</f>
        <v/>
      </c>
      <c r="D27" s="9" t="str">
        <f>IF(ROW()-ROW($B$8)&gt;$G$6, "", IF(Input!H46="", "", Input!H46))</f>
        <v/>
      </c>
      <c r="E27" s="9" t="str">
        <f>IF(ROW()-ROW($B$8)&gt;$G$6, "", IF(Input!I46="", "", Input!I46))</f>
        <v/>
      </c>
      <c r="F27" s="9" t="str">
        <f>IF(ROW()-ROW($B$8)&gt;$G$6, "", Input!D46)</f>
        <v/>
      </c>
      <c r="G27" s="9" t="str">
        <f>IF(ROW()-ROW($B$8)&gt;$G$6, "", Calculations!F28)</f>
        <v/>
      </c>
      <c r="H27" s="129" t="str">
        <f>IF(ROW()-ROW($B$8)&gt;$G$6, "", Calculations!H28)</f>
        <v/>
      </c>
      <c r="I27" s="127" t="str">
        <f>IF(ROW()-ROW($B$8)&gt;$G$6, "", Calculations!K28)</f>
        <v/>
      </c>
      <c r="J27" s="129" t="str">
        <f>IF(ROW()-ROW($B$8)&gt;$G$6, "", Calculations!M28)</f>
        <v/>
      </c>
      <c r="K27" s="143" t="str">
        <f>IF(ROW()-ROW($B$8)&gt;$G$6, "", Calculations!AJ28/453.592)</f>
        <v/>
      </c>
      <c r="L27" s="106" t="str">
        <f>IF(ROW()-ROW($B$8)&gt;$G$6, "", Calculations!AK28/453.592)</f>
        <v/>
      </c>
      <c r="M27" s="106" t="str">
        <f>IF(ROW()-ROW($B$8)&gt;$G$6, "", Calculations!AL28/453.592)</f>
        <v/>
      </c>
      <c r="N27" s="106" t="str">
        <f>IF(ROW()-ROW($B$8)&gt;$G$6, "", Calculations!AM28/453.592)</f>
        <v/>
      </c>
      <c r="O27" s="106" t="str">
        <f>IF(ROW()-ROW($B$8)&gt;$G$6, "", Calculations!AN28/453.592)</f>
        <v/>
      </c>
      <c r="P27" s="106" t="str">
        <f>IF(ROW()-ROW($B$8)&gt;$G$6, "", Calculations!AO28/453.592)</f>
        <v/>
      </c>
      <c r="Q27" s="106" t="str">
        <f>IF(ROW()-ROW($B$8)&gt;$G$6, "", Calculations!AP28/453.592)</f>
        <v/>
      </c>
      <c r="R27" s="106" t="str">
        <f>IF(ROW()-ROW($B$8)&gt;$G$6, "", Calculations!AQ28/453.592)</f>
        <v/>
      </c>
      <c r="S27" s="106" t="str">
        <f>IF(ROW()-ROW($B$8)&gt;$G$6, "", Calculations!AR28/453.592)</f>
        <v/>
      </c>
      <c r="T27" s="107" t="str">
        <f>IF(ROW()-ROW($B$8)&gt;$G$6,"",Q27+R27*CARB_Defaults!$M$10+S27*CARB_Defaults!$M$11)</f>
        <v/>
      </c>
      <c r="U27" s="143" t="str">
        <f>IF(ROW()-ROW($B$8)&gt;$G$6, "", Calculations!AA28)</f>
        <v/>
      </c>
      <c r="V27" s="106" t="str">
        <f>IF(ROW()-ROW($B$8)&gt;$G$6, "", Calculations!AB28)</f>
        <v/>
      </c>
      <c r="W27" s="106" t="str">
        <f>IF(ROW()-ROW($B$8)&gt;$G$6, "", Calculations!AC28)</f>
        <v/>
      </c>
      <c r="X27" s="106" t="str">
        <f>IF(ROW()-ROW($B$8)&gt;$G$6, "", Calculations!AD28)</f>
        <v/>
      </c>
      <c r="Y27" s="106" t="str">
        <f>IF(ROW()-ROW($B$8)&gt;$G$6, "", Calculations!AE28)</f>
        <v/>
      </c>
      <c r="Z27" s="106" t="str">
        <f>IF(ROW()-ROW($B$8)&gt;$G$6, "", Calculations!AF28)</f>
        <v/>
      </c>
      <c r="AA27" s="106" t="str">
        <f>IF(ROW()-ROW($B$8)&gt;$G$6, "", Calculations!AG28)</f>
        <v/>
      </c>
      <c r="AB27" s="106" t="str">
        <f>IF(ROW()-ROW($B$8)&gt;$G$6, "", Calculations!AH28)</f>
        <v/>
      </c>
      <c r="AC27" s="106" t="str">
        <f>IF(ROW()-ROW($B$8)&gt;$G$6, "", Calculations!AI28)</f>
        <v/>
      </c>
      <c r="AD27" s="108" t="str">
        <f>IF(ROW()-ROW($B$8)&gt;$G$6,"",AA27+AB27*CARB_Defaults!$M$10+AC27*CARB_Defaults!$M$11)</f>
        <v/>
      </c>
    </row>
    <row r="28" spans="3:30" x14ac:dyDescent="0.25">
      <c r="C28" s="8" t="str">
        <f>IF(ROW()-ROW($B$8)&gt;$G$6, "", Input!C47)</f>
        <v/>
      </c>
      <c r="D28" s="9" t="str">
        <f>IF(ROW()-ROW($B$8)&gt;$G$6, "", IF(Input!H47="", "", Input!H47))</f>
        <v/>
      </c>
      <c r="E28" s="9" t="str">
        <f>IF(ROW()-ROW($B$8)&gt;$G$6, "", IF(Input!I47="", "", Input!I47))</f>
        <v/>
      </c>
      <c r="F28" s="9" t="str">
        <f>IF(ROW()-ROW($B$8)&gt;$G$6, "", Input!D47)</f>
        <v/>
      </c>
      <c r="G28" s="9" t="str">
        <f>IF(ROW()-ROW($B$8)&gt;$G$6, "", Calculations!F29)</f>
        <v/>
      </c>
      <c r="H28" s="129" t="str">
        <f>IF(ROW()-ROW($B$8)&gt;$G$6, "", Calculations!H29)</f>
        <v/>
      </c>
      <c r="I28" s="127" t="str">
        <f>IF(ROW()-ROW($B$8)&gt;$G$6, "", Calculations!K29)</f>
        <v/>
      </c>
      <c r="J28" s="129" t="str">
        <f>IF(ROW()-ROW($B$8)&gt;$G$6, "", Calculations!M29)</f>
        <v/>
      </c>
      <c r="K28" s="143" t="str">
        <f>IF(ROW()-ROW($B$8)&gt;$G$6, "", Calculations!AJ29/453.592)</f>
        <v/>
      </c>
      <c r="L28" s="106" t="str">
        <f>IF(ROW()-ROW($B$8)&gt;$G$6, "", Calculations!AK29/453.592)</f>
        <v/>
      </c>
      <c r="M28" s="106" t="str">
        <f>IF(ROW()-ROW($B$8)&gt;$G$6, "", Calculations!AL29/453.592)</f>
        <v/>
      </c>
      <c r="N28" s="106" t="str">
        <f>IF(ROW()-ROW($B$8)&gt;$G$6, "", Calculations!AM29/453.592)</f>
        <v/>
      </c>
      <c r="O28" s="106" t="str">
        <f>IF(ROW()-ROW($B$8)&gt;$G$6, "", Calculations!AN29/453.592)</f>
        <v/>
      </c>
      <c r="P28" s="106" t="str">
        <f>IF(ROW()-ROW($B$8)&gt;$G$6, "", Calculations!AO29/453.592)</f>
        <v/>
      </c>
      <c r="Q28" s="106" t="str">
        <f>IF(ROW()-ROW($B$8)&gt;$G$6, "", Calculations!AP29/453.592)</f>
        <v/>
      </c>
      <c r="R28" s="106" t="str">
        <f>IF(ROW()-ROW($B$8)&gt;$G$6, "", Calculations!AQ29/453.592)</f>
        <v/>
      </c>
      <c r="S28" s="106" t="str">
        <f>IF(ROW()-ROW($B$8)&gt;$G$6, "", Calculations!AR29/453.592)</f>
        <v/>
      </c>
      <c r="T28" s="107" t="str">
        <f>IF(ROW()-ROW($B$8)&gt;$G$6,"",Q28+R28*CARB_Defaults!$M$10+S28*CARB_Defaults!$M$11)</f>
        <v/>
      </c>
      <c r="U28" s="143" t="str">
        <f>IF(ROW()-ROW($B$8)&gt;$G$6, "", Calculations!AA29)</f>
        <v/>
      </c>
      <c r="V28" s="106" t="str">
        <f>IF(ROW()-ROW($B$8)&gt;$G$6, "", Calculations!AB29)</f>
        <v/>
      </c>
      <c r="W28" s="106" t="str">
        <f>IF(ROW()-ROW($B$8)&gt;$G$6, "", Calculations!AC29)</f>
        <v/>
      </c>
      <c r="X28" s="106" t="str">
        <f>IF(ROW()-ROW($B$8)&gt;$G$6, "", Calculations!AD29)</f>
        <v/>
      </c>
      <c r="Y28" s="106" t="str">
        <f>IF(ROW()-ROW($B$8)&gt;$G$6, "", Calculations!AE29)</f>
        <v/>
      </c>
      <c r="Z28" s="106" t="str">
        <f>IF(ROW()-ROW($B$8)&gt;$G$6, "", Calculations!AF29)</f>
        <v/>
      </c>
      <c r="AA28" s="106" t="str">
        <f>IF(ROW()-ROW($B$8)&gt;$G$6, "", Calculations!AG29)</f>
        <v/>
      </c>
      <c r="AB28" s="106" t="str">
        <f>IF(ROW()-ROW($B$8)&gt;$G$6, "", Calculations!AH29)</f>
        <v/>
      </c>
      <c r="AC28" s="106" t="str">
        <f>IF(ROW()-ROW($B$8)&gt;$G$6, "", Calculations!AI29)</f>
        <v/>
      </c>
      <c r="AD28" s="108" t="str">
        <f>IF(ROW()-ROW($B$8)&gt;$G$6,"",AA28+AB28*CARB_Defaults!$M$10+AC28*CARB_Defaults!$M$11)</f>
        <v/>
      </c>
    </row>
    <row r="29" spans="3:30" x14ac:dyDescent="0.25">
      <c r="C29" s="8" t="str">
        <f>IF(ROW()-ROW($B$8)&gt;$G$6, "", Input!C48)</f>
        <v/>
      </c>
      <c r="D29" s="9" t="str">
        <f>IF(ROW()-ROW($B$8)&gt;$G$6, "", IF(Input!H48="", "", Input!H48))</f>
        <v/>
      </c>
      <c r="E29" s="9" t="str">
        <f>IF(ROW()-ROW($B$8)&gt;$G$6, "", IF(Input!I48="", "", Input!I48))</f>
        <v/>
      </c>
      <c r="F29" s="9" t="str">
        <f>IF(ROW()-ROW($B$8)&gt;$G$6, "", Input!D48)</f>
        <v/>
      </c>
      <c r="G29" s="9" t="str">
        <f>IF(ROW()-ROW($B$8)&gt;$G$6, "", Calculations!F30)</f>
        <v/>
      </c>
      <c r="H29" s="129" t="str">
        <f>IF(ROW()-ROW($B$8)&gt;$G$6, "", Calculations!H30)</f>
        <v/>
      </c>
      <c r="I29" s="127" t="str">
        <f>IF(ROW()-ROW($B$8)&gt;$G$6, "", Calculations!K30)</f>
        <v/>
      </c>
      <c r="J29" s="129" t="str">
        <f>IF(ROW()-ROW($B$8)&gt;$G$6, "", Calculations!M30)</f>
        <v/>
      </c>
      <c r="K29" s="143" t="str">
        <f>IF(ROW()-ROW($B$8)&gt;$G$6, "", Calculations!AJ30/453.592)</f>
        <v/>
      </c>
      <c r="L29" s="106" t="str">
        <f>IF(ROW()-ROW($B$8)&gt;$G$6, "", Calculations!AK30/453.592)</f>
        <v/>
      </c>
      <c r="M29" s="106" t="str">
        <f>IF(ROW()-ROW($B$8)&gt;$G$6, "", Calculations!AL30/453.592)</f>
        <v/>
      </c>
      <c r="N29" s="106" t="str">
        <f>IF(ROW()-ROW($B$8)&gt;$G$6, "", Calculations!AM30/453.592)</f>
        <v/>
      </c>
      <c r="O29" s="106" t="str">
        <f>IF(ROW()-ROW($B$8)&gt;$G$6, "", Calculations!AN30/453.592)</f>
        <v/>
      </c>
      <c r="P29" s="106" t="str">
        <f>IF(ROW()-ROW($B$8)&gt;$G$6, "", Calculations!AO30/453.592)</f>
        <v/>
      </c>
      <c r="Q29" s="106" t="str">
        <f>IF(ROW()-ROW($B$8)&gt;$G$6, "", Calculations!AP30/453.592)</f>
        <v/>
      </c>
      <c r="R29" s="106" t="str">
        <f>IF(ROW()-ROW($B$8)&gt;$G$6, "", Calculations!AQ30/453.592)</f>
        <v/>
      </c>
      <c r="S29" s="106" t="str">
        <f>IF(ROW()-ROW($B$8)&gt;$G$6, "", Calculations!AR30/453.592)</f>
        <v/>
      </c>
      <c r="T29" s="107" t="str">
        <f>IF(ROW()-ROW($B$8)&gt;$G$6,"",Q29+R29*CARB_Defaults!$M$10+S29*CARB_Defaults!$M$11)</f>
        <v/>
      </c>
      <c r="U29" s="143" t="str">
        <f>IF(ROW()-ROW($B$8)&gt;$G$6, "", Calculations!AA30)</f>
        <v/>
      </c>
      <c r="V29" s="106" t="str">
        <f>IF(ROW()-ROW($B$8)&gt;$G$6, "", Calculations!AB30)</f>
        <v/>
      </c>
      <c r="W29" s="106" t="str">
        <f>IF(ROW()-ROW($B$8)&gt;$G$6, "", Calculations!AC30)</f>
        <v/>
      </c>
      <c r="X29" s="106" t="str">
        <f>IF(ROW()-ROW($B$8)&gt;$G$6, "", Calculations!AD30)</f>
        <v/>
      </c>
      <c r="Y29" s="106" t="str">
        <f>IF(ROW()-ROW($B$8)&gt;$G$6, "", Calculations!AE30)</f>
        <v/>
      </c>
      <c r="Z29" s="106" t="str">
        <f>IF(ROW()-ROW($B$8)&gt;$G$6, "", Calculations!AF30)</f>
        <v/>
      </c>
      <c r="AA29" s="106" t="str">
        <f>IF(ROW()-ROW($B$8)&gt;$G$6, "", Calculations!AG30)</f>
        <v/>
      </c>
      <c r="AB29" s="106" t="str">
        <f>IF(ROW()-ROW($B$8)&gt;$G$6, "", Calculations!AH30)</f>
        <v/>
      </c>
      <c r="AC29" s="106" t="str">
        <f>IF(ROW()-ROW($B$8)&gt;$G$6, "", Calculations!AI30)</f>
        <v/>
      </c>
      <c r="AD29" s="108" t="str">
        <f>IF(ROW()-ROW($B$8)&gt;$G$6,"",AA29+AB29*CARB_Defaults!$M$10+AC29*CARB_Defaults!$M$11)</f>
        <v/>
      </c>
    </row>
    <row r="30" spans="3:30" x14ac:dyDescent="0.25">
      <c r="C30" s="8" t="str">
        <f>IF(ROW()-ROW($B$8)&gt;$G$6, "", Input!C49)</f>
        <v/>
      </c>
      <c r="D30" s="9" t="str">
        <f>IF(ROW()-ROW($B$8)&gt;$G$6, "", IF(Input!H49="", "", Input!H49))</f>
        <v/>
      </c>
      <c r="E30" s="9" t="str">
        <f>IF(ROW()-ROW($B$8)&gt;$G$6, "", IF(Input!I49="", "", Input!I49))</f>
        <v/>
      </c>
      <c r="F30" s="9" t="str">
        <f>IF(ROW()-ROW($B$8)&gt;$G$6, "", Input!D49)</f>
        <v/>
      </c>
      <c r="G30" s="9" t="str">
        <f>IF(ROW()-ROW($B$8)&gt;$G$6, "", Calculations!F31)</f>
        <v/>
      </c>
      <c r="H30" s="129" t="str">
        <f>IF(ROW()-ROW($B$8)&gt;$G$6, "", Calculations!H31)</f>
        <v/>
      </c>
      <c r="I30" s="127" t="str">
        <f>IF(ROW()-ROW($B$8)&gt;$G$6, "", Calculations!K31)</f>
        <v/>
      </c>
      <c r="J30" s="129" t="str">
        <f>IF(ROW()-ROW($B$8)&gt;$G$6, "", Calculations!M31)</f>
        <v/>
      </c>
      <c r="K30" s="143" t="str">
        <f>IF(ROW()-ROW($B$8)&gt;$G$6, "", Calculations!AJ31/453.592)</f>
        <v/>
      </c>
      <c r="L30" s="106" t="str">
        <f>IF(ROW()-ROW($B$8)&gt;$G$6, "", Calculations!AK31/453.592)</f>
        <v/>
      </c>
      <c r="M30" s="106" t="str">
        <f>IF(ROW()-ROW($B$8)&gt;$G$6, "", Calculations!AL31/453.592)</f>
        <v/>
      </c>
      <c r="N30" s="106" t="str">
        <f>IF(ROW()-ROW($B$8)&gt;$G$6, "", Calculations!AM31/453.592)</f>
        <v/>
      </c>
      <c r="O30" s="106" t="str">
        <f>IF(ROW()-ROW($B$8)&gt;$G$6, "", Calculations!AN31/453.592)</f>
        <v/>
      </c>
      <c r="P30" s="106" t="str">
        <f>IF(ROW()-ROW($B$8)&gt;$G$6, "", Calculations!AO31/453.592)</f>
        <v/>
      </c>
      <c r="Q30" s="106" t="str">
        <f>IF(ROW()-ROW($B$8)&gt;$G$6, "", Calculations!AP31/453.592)</f>
        <v/>
      </c>
      <c r="R30" s="106" t="str">
        <f>IF(ROW()-ROW($B$8)&gt;$G$6, "", Calculations!AQ31/453.592)</f>
        <v/>
      </c>
      <c r="S30" s="106" t="str">
        <f>IF(ROW()-ROW($B$8)&gt;$G$6, "", Calculations!AR31/453.592)</f>
        <v/>
      </c>
      <c r="T30" s="107" t="str">
        <f>IF(ROW()-ROW($B$8)&gt;$G$6,"",Q30+R30*CARB_Defaults!$M$10+S30*CARB_Defaults!$M$11)</f>
        <v/>
      </c>
      <c r="U30" s="143" t="str">
        <f>IF(ROW()-ROW($B$8)&gt;$G$6, "", Calculations!AA31)</f>
        <v/>
      </c>
      <c r="V30" s="106" t="str">
        <f>IF(ROW()-ROW($B$8)&gt;$G$6, "", Calculations!AB31)</f>
        <v/>
      </c>
      <c r="W30" s="106" t="str">
        <f>IF(ROW()-ROW($B$8)&gt;$G$6, "", Calculations!AC31)</f>
        <v/>
      </c>
      <c r="X30" s="106" t="str">
        <f>IF(ROW()-ROW($B$8)&gt;$G$6, "", Calculations!AD31)</f>
        <v/>
      </c>
      <c r="Y30" s="106" t="str">
        <f>IF(ROW()-ROW($B$8)&gt;$G$6, "", Calculations!AE31)</f>
        <v/>
      </c>
      <c r="Z30" s="106" t="str">
        <f>IF(ROW()-ROW($B$8)&gt;$G$6, "", Calculations!AF31)</f>
        <v/>
      </c>
      <c r="AA30" s="106" t="str">
        <f>IF(ROW()-ROW($B$8)&gt;$G$6, "", Calculations!AG31)</f>
        <v/>
      </c>
      <c r="AB30" s="106" t="str">
        <f>IF(ROW()-ROW($B$8)&gt;$G$6, "", Calculations!AH31)</f>
        <v/>
      </c>
      <c r="AC30" s="106" t="str">
        <f>IF(ROW()-ROW($B$8)&gt;$G$6, "", Calculations!AI31)</f>
        <v/>
      </c>
      <c r="AD30" s="108" t="str">
        <f>IF(ROW()-ROW($B$8)&gt;$G$6,"",AA30+AB30*CARB_Defaults!$M$10+AC30*CARB_Defaults!$M$11)</f>
        <v/>
      </c>
    </row>
    <row r="31" spans="3:30" x14ac:dyDescent="0.25">
      <c r="C31" s="8" t="str">
        <f>IF(ROW()-ROW($B$8)&gt;$G$6, "", Input!C50)</f>
        <v/>
      </c>
      <c r="D31" s="9" t="str">
        <f>IF(ROW()-ROW($B$8)&gt;$G$6, "", IF(Input!H50="", "", Input!H50))</f>
        <v/>
      </c>
      <c r="E31" s="9" t="str">
        <f>IF(ROW()-ROW($B$8)&gt;$G$6, "", IF(Input!I50="", "", Input!I50))</f>
        <v/>
      </c>
      <c r="F31" s="9" t="str">
        <f>IF(ROW()-ROW($B$8)&gt;$G$6, "", Input!D50)</f>
        <v/>
      </c>
      <c r="G31" s="9" t="str">
        <f>IF(ROW()-ROW($B$8)&gt;$G$6, "", Calculations!F32)</f>
        <v/>
      </c>
      <c r="H31" s="129" t="str">
        <f>IF(ROW()-ROW($B$8)&gt;$G$6, "", Calculations!H32)</f>
        <v/>
      </c>
      <c r="I31" s="127" t="str">
        <f>IF(ROW()-ROW($B$8)&gt;$G$6, "", Calculations!K32)</f>
        <v/>
      </c>
      <c r="J31" s="129" t="str">
        <f>IF(ROW()-ROW($B$8)&gt;$G$6, "", Calculations!M32)</f>
        <v/>
      </c>
      <c r="K31" s="143" t="str">
        <f>IF(ROW()-ROW($B$8)&gt;$G$6, "", Calculations!AJ32/453.592)</f>
        <v/>
      </c>
      <c r="L31" s="106" t="str">
        <f>IF(ROW()-ROW($B$8)&gt;$G$6, "", Calculations!AK32/453.592)</f>
        <v/>
      </c>
      <c r="M31" s="106" t="str">
        <f>IF(ROW()-ROW($B$8)&gt;$G$6, "", Calculations!AL32/453.592)</f>
        <v/>
      </c>
      <c r="N31" s="106" t="str">
        <f>IF(ROW()-ROW($B$8)&gt;$G$6, "", Calculations!AM32/453.592)</f>
        <v/>
      </c>
      <c r="O31" s="106" t="str">
        <f>IF(ROW()-ROW($B$8)&gt;$G$6, "", Calculations!AN32/453.592)</f>
        <v/>
      </c>
      <c r="P31" s="106" t="str">
        <f>IF(ROW()-ROW($B$8)&gt;$G$6, "", Calculations!AO32/453.592)</f>
        <v/>
      </c>
      <c r="Q31" s="106" t="str">
        <f>IF(ROW()-ROW($B$8)&gt;$G$6, "", Calculations!AP32/453.592)</f>
        <v/>
      </c>
      <c r="R31" s="106" t="str">
        <f>IF(ROW()-ROW($B$8)&gt;$G$6, "", Calculations!AQ32/453.592)</f>
        <v/>
      </c>
      <c r="S31" s="106" t="str">
        <f>IF(ROW()-ROW($B$8)&gt;$G$6, "", Calculations!AR32/453.592)</f>
        <v/>
      </c>
      <c r="T31" s="107" t="str">
        <f>IF(ROW()-ROW($B$8)&gt;$G$6,"",Q31+R31*CARB_Defaults!$M$10+S31*CARB_Defaults!$M$11)</f>
        <v/>
      </c>
      <c r="U31" s="143" t="str">
        <f>IF(ROW()-ROW($B$8)&gt;$G$6, "", Calculations!AA32)</f>
        <v/>
      </c>
      <c r="V31" s="106" t="str">
        <f>IF(ROW()-ROW($B$8)&gt;$G$6, "", Calculations!AB32)</f>
        <v/>
      </c>
      <c r="W31" s="106" t="str">
        <f>IF(ROW()-ROW($B$8)&gt;$G$6, "", Calculations!AC32)</f>
        <v/>
      </c>
      <c r="X31" s="106" t="str">
        <f>IF(ROW()-ROW($B$8)&gt;$G$6, "", Calculations!AD32)</f>
        <v/>
      </c>
      <c r="Y31" s="106" t="str">
        <f>IF(ROW()-ROW($B$8)&gt;$G$6, "", Calculations!AE32)</f>
        <v/>
      </c>
      <c r="Z31" s="106" t="str">
        <f>IF(ROW()-ROW($B$8)&gt;$G$6, "", Calculations!AF32)</f>
        <v/>
      </c>
      <c r="AA31" s="106" t="str">
        <f>IF(ROW()-ROW($B$8)&gt;$G$6, "", Calculations!AG32)</f>
        <v/>
      </c>
      <c r="AB31" s="106" t="str">
        <f>IF(ROW()-ROW($B$8)&gt;$G$6, "", Calculations!AH32)</f>
        <v/>
      </c>
      <c r="AC31" s="106" t="str">
        <f>IF(ROW()-ROW($B$8)&gt;$G$6, "", Calculations!AI32)</f>
        <v/>
      </c>
      <c r="AD31" s="108" t="str">
        <f>IF(ROW()-ROW($B$8)&gt;$G$6,"",AA31+AB31*CARB_Defaults!$M$10+AC31*CARB_Defaults!$M$11)</f>
        <v/>
      </c>
    </row>
    <row r="32" spans="3:30" x14ac:dyDescent="0.25">
      <c r="C32" s="8" t="str">
        <f>IF(ROW()-ROW($B$8)&gt;$G$6, "", Input!C51)</f>
        <v/>
      </c>
      <c r="D32" s="9" t="str">
        <f>IF(ROW()-ROW($B$8)&gt;$G$6, "", IF(Input!H51="", "", Input!H51))</f>
        <v/>
      </c>
      <c r="E32" s="9" t="str">
        <f>IF(ROW()-ROW($B$8)&gt;$G$6, "", IF(Input!I51="", "", Input!I51))</f>
        <v/>
      </c>
      <c r="F32" s="9" t="str">
        <f>IF(ROW()-ROW($B$8)&gt;$G$6, "", Input!D51)</f>
        <v/>
      </c>
      <c r="G32" s="9" t="str">
        <f>IF(ROW()-ROW($B$8)&gt;$G$6, "", Calculations!F33)</f>
        <v/>
      </c>
      <c r="H32" s="129" t="str">
        <f>IF(ROW()-ROW($B$8)&gt;$G$6, "", Calculations!H33)</f>
        <v/>
      </c>
      <c r="I32" s="127" t="str">
        <f>IF(ROW()-ROW($B$8)&gt;$G$6, "", Calculations!K33)</f>
        <v/>
      </c>
      <c r="J32" s="129" t="str">
        <f>IF(ROW()-ROW($B$8)&gt;$G$6, "", Calculations!M33)</f>
        <v/>
      </c>
      <c r="K32" s="143" t="str">
        <f>IF(ROW()-ROW($B$8)&gt;$G$6, "", Calculations!AJ33/453.592)</f>
        <v/>
      </c>
      <c r="L32" s="106" t="str">
        <f>IF(ROW()-ROW($B$8)&gt;$G$6, "", Calculations!AK33/453.592)</f>
        <v/>
      </c>
      <c r="M32" s="106" t="str">
        <f>IF(ROW()-ROW($B$8)&gt;$G$6, "", Calculations!AL33/453.592)</f>
        <v/>
      </c>
      <c r="N32" s="106" t="str">
        <f>IF(ROW()-ROW($B$8)&gt;$G$6, "", Calculations!AM33/453.592)</f>
        <v/>
      </c>
      <c r="O32" s="106" t="str">
        <f>IF(ROW()-ROW($B$8)&gt;$G$6, "", Calculations!AN33/453.592)</f>
        <v/>
      </c>
      <c r="P32" s="106" t="str">
        <f>IF(ROW()-ROW($B$8)&gt;$G$6, "", Calculations!AO33/453.592)</f>
        <v/>
      </c>
      <c r="Q32" s="106" t="str">
        <f>IF(ROW()-ROW($B$8)&gt;$G$6, "", Calculations!AP33/453.592)</f>
        <v/>
      </c>
      <c r="R32" s="106" t="str">
        <f>IF(ROW()-ROW($B$8)&gt;$G$6, "", Calculations!AQ33/453.592)</f>
        <v/>
      </c>
      <c r="S32" s="106" t="str">
        <f>IF(ROW()-ROW($B$8)&gt;$G$6, "", Calculations!AR33/453.592)</f>
        <v/>
      </c>
      <c r="T32" s="107" t="str">
        <f>IF(ROW()-ROW($B$8)&gt;$G$6,"",Q32+R32*CARB_Defaults!$M$10+S32*CARB_Defaults!$M$11)</f>
        <v/>
      </c>
      <c r="U32" s="143" t="str">
        <f>IF(ROW()-ROW($B$8)&gt;$G$6, "", Calculations!AA33)</f>
        <v/>
      </c>
      <c r="V32" s="106" t="str">
        <f>IF(ROW()-ROW($B$8)&gt;$G$6, "", Calculations!AB33)</f>
        <v/>
      </c>
      <c r="W32" s="106" t="str">
        <f>IF(ROW()-ROW($B$8)&gt;$G$6, "", Calculations!AC33)</f>
        <v/>
      </c>
      <c r="X32" s="106" t="str">
        <f>IF(ROW()-ROW($B$8)&gt;$G$6, "", Calculations!AD33)</f>
        <v/>
      </c>
      <c r="Y32" s="106" t="str">
        <f>IF(ROW()-ROW($B$8)&gt;$G$6, "", Calculations!AE33)</f>
        <v/>
      </c>
      <c r="Z32" s="106" t="str">
        <f>IF(ROW()-ROW($B$8)&gt;$G$6, "", Calculations!AF33)</f>
        <v/>
      </c>
      <c r="AA32" s="106" t="str">
        <f>IF(ROW()-ROW($B$8)&gt;$G$6, "", Calculations!AG33)</f>
        <v/>
      </c>
      <c r="AB32" s="106" t="str">
        <f>IF(ROW()-ROW($B$8)&gt;$G$6, "", Calculations!AH33)</f>
        <v/>
      </c>
      <c r="AC32" s="106" t="str">
        <f>IF(ROW()-ROW($B$8)&gt;$G$6, "", Calculations!AI33)</f>
        <v/>
      </c>
      <c r="AD32" s="108" t="str">
        <f>IF(ROW()-ROW($B$8)&gt;$G$6,"",AA32+AB32*CARB_Defaults!$M$10+AC32*CARB_Defaults!$M$11)</f>
        <v/>
      </c>
    </row>
    <row r="33" spans="3:30" x14ac:dyDescent="0.25">
      <c r="C33" s="8" t="str">
        <f>IF(ROW()-ROW($B$8)&gt;$G$6, "", Input!C52)</f>
        <v/>
      </c>
      <c r="D33" s="9" t="str">
        <f>IF(ROW()-ROW($B$8)&gt;$G$6, "", IF(Input!H52="", "", Input!H52))</f>
        <v/>
      </c>
      <c r="E33" s="9" t="str">
        <f>IF(ROW()-ROW($B$8)&gt;$G$6, "", IF(Input!I52="", "", Input!I52))</f>
        <v/>
      </c>
      <c r="F33" s="9" t="str">
        <f>IF(ROW()-ROW($B$8)&gt;$G$6, "", Input!D52)</f>
        <v/>
      </c>
      <c r="G33" s="9" t="str">
        <f>IF(ROW()-ROW($B$8)&gt;$G$6, "", Calculations!F34)</f>
        <v/>
      </c>
      <c r="H33" s="129" t="str">
        <f>IF(ROW()-ROW($B$8)&gt;$G$6, "", Calculations!H34)</f>
        <v/>
      </c>
      <c r="I33" s="127" t="str">
        <f>IF(ROW()-ROW($B$8)&gt;$G$6, "", Calculations!K34)</f>
        <v/>
      </c>
      <c r="J33" s="129" t="str">
        <f>IF(ROW()-ROW($B$8)&gt;$G$6, "", Calculations!M34)</f>
        <v/>
      </c>
      <c r="K33" s="143" t="str">
        <f>IF(ROW()-ROW($B$8)&gt;$G$6, "", Calculations!AJ34/453.592)</f>
        <v/>
      </c>
      <c r="L33" s="106" t="str">
        <f>IF(ROW()-ROW($B$8)&gt;$G$6, "", Calculations!AK34/453.592)</f>
        <v/>
      </c>
      <c r="M33" s="106" t="str">
        <f>IF(ROW()-ROW($B$8)&gt;$G$6, "", Calculations!AL34/453.592)</f>
        <v/>
      </c>
      <c r="N33" s="106" t="str">
        <f>IF(ROW()-ROW($B$8)&gt;$G$6, "", Calculations!AM34/453.592)</f>
        <v/>
      </c>
      <c r="O33" s="106" t="str">
        <f>IF(ROW()-ROW($B$8)&gt;$G$6, "", Calculations!AN34/453.592)</f>
        <v/>
      </c>
      <c r="P33" s="106" t="str">
        <f>IF(ROW()-ROW($B$8)&gt;$G$6, "", Calculations!AO34/453.592)</f>
        <v/>
      </c>
      <c r="Q33" s="106" t="str">
        <f>IF(ROW()-ROW($B$8)&gt;$G$6, "", Calculations!AP34/453.592)</f>
        <v/>
      </c>
      <c r="R33" s="106" t="str">
        <f>IF(ROW()-ROW($B$8)&gt;$G$6, "", Calculations!AQ34/453.592)</f>
        <v/>
      </c>
      <c r="S33" s="106" t="str">
        <f>IF(ROW()-ROW($B$8)&gt;$G$6, "", Calculations!AR34/453.592)</f>
        <v/>
      </c>
      <c r="T33" s="107" t="str">
        <f>IF(ROW()-ROW($B$8)&gt;$G$6,"",Q33+R33*CARB_Defaults!$M$10+S33*CARB_Defaults!$M$11)</f>
        <v/>
      </c>
      <c r="U33" s="143" t="str">
        <f>IF(ROW()-ROW($B$8)&gt;$G$6, "", Calculations!AA34)</f>
        <v/>
      </c>
      <c r="V33" s="106" t="str">
        <f>IF(ROW()-ROW($B$8)&gt;$G$6, "", Calculations!AB34)</f>
        <v/>
      </c>
      <c r="W33" s="106" t="str">
        <f>IF(ROW()-ROW($B$8)&gt;$G$6, "", Calculations!AC34)</f>
        <v/>
      </c>
      <c r="X33" s="106" t="str">
        <f>IF(ROW()-ROW($B$8)&gt;$G$6, "", Calculations!AD34)</f>
        <v/>
      </c>
      <c r="Y33" s="106" t="str">
        <f>IF(ROW()-ROW($B$8)&gt;$G$6, "", Calculations!AE34)</f>
        <v/>
      </c>
      <c r="Z33" s="106" t="str">
        <f>IF(ROW()-ROW($B$8)&gt;$G$6, "", Calculations!AF34)</f>
        <v/>
      </c>
      <c r="AA33" s="106" t="str">
        <f>IF(ROW()-ROW($B$8)&gt;$G$6, "", Calculations!AG34)</f>
        <v/>
      </c>
      <c r="AB33" s="106" t="str">
        <f>IF(ROW()-ROW($B$8)&gt;$G$6, "", Calculations!AH34)</f>
        <v/>
      </c>
      <c r="AC33" s="106" t="str">
        <f>IF(ROW()-ROW($B$8)&gt;$G$6, "", Calculations!AI34)</f>
        <v/>
      </c>
      <c r="AD33" s="108" t="str">
        <f>IF(ROW()-ROW($B$8)&gt;$G$6,"",AA33+AB33*CARB_Defaults!$M$10+AC33*CARB_Defaults!$M$11)</f>
        <v/>
      </c>
    </row>
    <row r="34" spans="3:30" x14ac:dyDescent="0.25">
      <c r="C34" s="8" t="str">
        <f>IF(ROW()-ROW($B$8)&gt;$G$6, "", Input!C53)</f>
        <v/>
      </c>
      <c r="D34" s="9" t="str">
        <f>IF(ROW()-ROW($B$8)&gt;$G$6, "", IF(Input!H53="", "", Input!H53))</f>
        <v/>
      </c>
      <c r="E34" s="9" t="str">
        <f>IF(ROW()-ROW($B$8)&gt;$G$6, "", IF(Input!I53="", "", Input!I53))</f>
        <v/>
      </c>
      <c r="F34" s="9" t="str">
        <f>IF(ROW()-ROW($B$8)&gt;$G$6, "", Input!D53)</f>
        <v/>
      </c>
      <c r="G34" s="9" t="str">
        <f>IF(ROW()-ROW($B$8)&gt;$G$6, "", Calculations!F35)</f>
        <v/>
      </c>
      <c r="H34" s="129" t="str">
        <f>IF(ROW()-ROW($B$8)&gt;$G$6, "", Calculations!H35)</f>
        <v/>
      </c>
      <c r="I34" s="127" t="str">
        <f>IF(ROW()-ROW($B$8)&gt;$G$6, "", Calculations!K35)</f>
        <v/>
      </c>
      <c r="J34" s="129" t="str">
        <f>IF(ROW()-ROW($B$8)&gt;$G$6, "", Calculations!M35)</f>
        <v/>
      </c>
      <c r="K34" s="143" t="str">
        <f>IF(ROW()-ROW($B$8)&gt;$G$6, "", Calculations!AJ35/453.592)</f>
        <v/>
      </c>
      <c r="L34" s="106" t="str">
        <f>IF(ROW()-ROW($B$8)&gt;$G$6, "", Calculations!AK35/453.592)</f>
        <v/>
      </c>
      <c r="M34" s="106" t="str">
        <f>IF(ROW()-ROW($B$8)&gt;$G$6, "", Calculations!AL35/453.592)</f>
        <v/>
      </c>
      <c r="N34" s="106" t="str">
        <f>IF(ROW()-ROW($B$8)&gt;$G$6, "", Calculations!AM35/453.592)</f>
        <v/>
      </c>
      <c r="O34" s="106" t="str">
        <f>IF(ROW()-ROW($B$8)&gt;$G$6, "", Calculations!AN35/453.592)</f>
        <v/>
      </c>
      <c r="P34" s="106" t="str">
        <f>IF(ROW()-ROW($B$8)&gt;$G$6, "", Calculations!AO35/453.592)</f>
        <v/>
      </c>
      <c r="Q34" s="106" t="str">
        <f>IF(ROW()-ROW($B$8)&gt;$G$6, "", Calculations!AP35/453.592)</f>
        <v/>
      </c>
      <c r="R34" s="106" t="str">
        <f>IF(ROW()-ROW($B$8)&gt;$G$6, "", Calculations!AQ35/453.592)</f>
        <v/>
      </c>
      <c r="S34" s="106" t="str">
        <f>IF(ROW()-ROW($B$8)&gt;$G$6, "", Calculations!AR35/453.592)</f>
        <v/>
      </c>
      <c r="T34" s="107" t="str">
        <f>IF(ROW()-ROW($B$8)&gt;$G$6,"",Q34+R34*CARB_Defaults!$M$10+S34*CARB_Defaults!$M$11)</f>
        <v/>
      </c>
      <c r="U34" s="143" t="str">
        <f>IF(ROW()-ROW($B$8)&gt;$G$6, "", Calculations!AA35)</f>
        <v/>
      </c>
      <c r="V34" s="106" t="str">
        <f>IF(ROW()-ROW($B$8)&gt;$G$6, "", Calculations!AB35)</f>
        <v/>
      </c>
      <c r="W34" s="106" t="str">
        <f>IF(ROW()-ROW($B$8)&gt;$G$6, "", Calculations!AC35)</f>
        <v/>
      </c>
      <c r="X34" s="106" t="str">
        <f>IF(ROW()-ROW($B$8)&gt;$G$6, "", Calculations!AD35)</f>
        <v/>
      </c>
      <c r="Y34" s="106" t="str">
        <f>IF(ROW()-ROW($B$8)&gt;$G$6, "", Calculations!AE35)</f>
        <v/>
      </c>
      <c r="Z34" s="106" t="str">
        <f>IF(ROW()-ROW($B$8)&gt;$G$6, "", Calculations!AF35)</f>
        <v/>
      </c>
      <c r="AA34" s="106" t="str">
        <f>IF(ROW()-ROW($B$8)&gt;$G$6, "", Calculations!AG35)</f>
        <v/>
      </c>
      <c r="AB34" s="106" t="str">
        <f>IF(ROW()-ROW($B$8)&gt;$G$6, "", Calculations!AH35)</f>
        <v/>
      </c>
      <c r="AC34" s="106" t="str">
        <f>IF(ROW()-ROW($B$8)&gt;$G$6, "", Calculations!AI35)</f>
        <v/>
      </c>
      <c r="AD34" s="108" t="str">
        <f>IF(ROW()-ROW($B$8)&gt;$G$6,"",AA34+AB34*CARB_Defaults!$M$10+AC34*CARB_Defaults!$M$11)</f>
        <v/>
      </c>
    </row>
    <row r="35" spans="3:30" x14ac:dyDescent="0.25">
      <c r="C35" s="8" t="str">
        <f>IF(ROW()-ROW($B$8)&gt;$G$6, "", Input!C54)</f>
        <v/>
      </c>
      <c r="D35" s="9" t="str">
        <f>IF(ROW()-ROW($B$8)&gt;$G$6, "", IF(Input!H54="", "", Input!H54))</f>
        <v/>
      </c>
      <c r="E35" s="9" t="str">
        <f>IF(ROW()-ROW($B$8)&gt;$G$6, "", IF(Input!I54="", "", Input!I54))</f>
        <v/>
      </c>
      <c r="F35" s="9" t="str">
        <f>IF(ROW()-ROW($B$8)&gt;$G$6, "", Input!D54)</f>
        <v/>
      </c>
      <c r="G35" s="9" t="str">
        <f>IF(ROW()-ROW($B$8)&gt;$G$6, "", Calculations!F36)</f>
        <v/>
      </c>
      <c r="H35" s="129" t="str">
        <f>IF(ROW()-ROW($B$8)&gt;$G$6, "", Calculations!H36)</f>
        <v/>
      </c>
      <c r="I35" s="127" t="str">
        <f>IF(ROW()-ROW($B$8)&gt;$G$6, "", Calculations!K36)</f>
        <v/>
      </c>
      <c r="J35" s="129" t="str">
        <f>IF(ROW()-ROW($B$8)&gt;$G$6, "", Calculations!M36)</f>
        <v/>
      </c>
      <c r="K35" s="143" t="str">
        <f>IF(ROW()-ROW($B$8)&gt;$G$6, "", Calculations!AJ36/453.592)</f>
        <v/>
      </c>
      <c r="L35" s="106" t="str">
        <f>IF(ROW()-ROW($B$8)&gt;$G$6, "", Calculations!AK36/453.592)</f>
        <v/>
      </c>
      <c r="M35" s="106" t="str">
        <f>IF(ROW()-ROW($B$8)&gt;$G$6, "", Calculations!AL36/453.592)</f>
        <v/>
      </c>
      <c r="N35" s="106" t="str">
        <f>IF(ROW()-ROW($B$8)&gt;$G$6, "", Calculations!AM36/453.592)</f>
        <v/>
      </c>
      <c r="O35" s="106" t="str">
        <f>IF(ROW()-ROW($B$8)&gt;$G$6, "", Calculations!AN36/453.592)</f>
        <v/>
      </c>
      <c r="P35" s="106" t="str">
        <f>IF(ROW()-ROW($B$8)&gt;$G$6, "", Calculations!AO36/453.592)</f>
        <v/>
      </c>
      <c r="Q35" s="106" t="str">
        <f>IF(ROW()-ROW($B$8)&gt;$G$6, "", Calculations!AP36/453.592)</f>
        <v/>
      </c>
      <c r="R35" s="106" t="str">
        <f>IF(ROW()-ROW($B$8)&gt;$G$6, "", Calculations!AQ36/453.592)</f>
        <v/>
      </c>
      <c r="S35" s="106" t="str">
        <f>IF(ROW()-ROW($B$8)&gt;$G$6, "", Calculations!AR36/453.592)</f>
        <v/>
      </c>
      <c r="T35" s="107" t="str">
        <f>IF(ROW()-ROW($B$8)&gt;$G$6,"",Q35+R35*CARB_Defaults!$M$10+S35*CARB_Defaults!$M$11)</f>
        <v/>
      </c>
      <c r="U35" s="143" t="str">
        <f>IF(ROW()-ROW($B$8)&gt;$G$6, "", Calculations!AA36)</f>
        <v/>
      </c>
      <c r="V35" s="106" t="str">
        <f>IF(ROW()-ROW($B$8)&gt;$G$6, "", Calculations!AB36)</f>
        <v/>
      </c>
      <c r="W35" s="106" t="str">
        <f>IF(ROW()-ROW($B$8)&gt;$G$6, "", Calculations!AC36)</f>
        <v/>
      </c>
      <c r="X35" s="106" t="str">
        <f>IF(ROW()-ROW($B$8)&gt;$G$6, "", Calculations!AD36)</f>
        <v/>
      </c>
      <c r="Y35" s="106" t="str">
        <f>IF(ROW()-ROW($B$8)&gt;$G$6, "", Calculations!AE36)</f>
        <v/>
      </c>
      <c r="Z35" s="106" t="str">
        <f>IF(ROW()-ROW($B$8)&gt;$G$6, "", Calculations!AF36)</f>
        <v/>
      </c>
      <c r="AA35" s="106" t="str">
        <f>IF(ROW()-ROW($B$8)&gt;$G$6, "", Calculations!AG36)</f>
        <v/>
      </c>
      <c r="AB35" s="106" t="str">
        <f>IF(ROW()-ROW($B$8)&gt;$G$6, "", Calculations!AH36)</f>
        <v/>
      </c>
      <c r="AC35" s="106" t="str">
        <f>IF(ROW()-ROW($B$8)&gt;$G$6, "", Calculations!AI36)</f>
        <v/>
      </c>
      <c r="AD35" s="108" t="str">
        <f>IF(ROW()-ROW($B$8)&gt;$G$6,"",AA35+AB35*CARB_Defaults!$M$10+AC35*CARB_Defaults!$M$11)</f>
        <v/>
      </c>
    </row>
    <row r="36" spans="3:30" x14ac:dyDescent="0.25">
      <c r="C36" s="8" t="str">
        <f>IF(ROW()-ROW($B$8)&gt;$G$6, "", Input!C55)</f>
        <v/>
      </c>
      <c r="D36" s="9" t="str">
        <f>IF(ROW()-ROW($B$8)&gt;$G$6, "", IF(Input!H55="", "", Input!H55))</f>
        <v/>
      </c>
      <c r="E36" s="9" t="str">
        <f>IF(ROW()-ROW($B$8)&gt;$G$6, "", IF(Input!I55="", "", Input!I55))</f>
        <v/>
      </c>
      <c r="F36" s="9" t="str">
        <f>IF(ROW()-ROW($B$8)&gt;$G$6, "", Input!D55)</f>
        <v/>
      </c>
      <c r="G36" s="9" t="str">
        <f>IF(ROW()-ROW($B$8)&gt;$G$6, "", Calculations!F37)</f>
        <v/>
      </c>
      <c r="H36" s="129" t="str">
        <f>IF(ROW()-ROW($B$8)&gt;$G$6, "", Calculations!H37)</f>
        <v/>
      </c>
      <c r="I36" s="127" t="str">
        <f>IF(ROW()-ROW($B$8)&gt;$G$6, "", Calculations!K37)</f>
        <v/>
      </c>
      <c r="J36" s="129" t="str">
        <f>IF(ROW()-ROW($B$8)&gt;$G$6, "", Calculations!M37)</f>
        <v/>
      </c>
      <c r="K36" s="143" t="str">
        <f>IF(ROW()-ROW($B$8)&gt;$G$6, "", Calculations!AJ37/453.592)</f>
        <v/>
      </c>
      <c r="L36" s="106" t="str">
        <f>IF(ROW()-ROW($B$8)&gt;$G$6, "", Calculations!AK37/453.592)</f>
        <v/>
      </c>
      <c r="M36" s="106" t="str">
        <f>IF(ROW()-ROW($B$8)&gt;$G$6, "", Calculations!AL37/453.592)</f>
        <v/>
      </c>
      <c r="N36" s="106" t="str">
        <f>IF(ROW()-ROW($B$8)&gt;$G$6, "", Calculations!AM37/453.592)</f>
        <v/>
      </c>
      <c r="O36" s="106" t="str">
        <f>IF(ROW()-ROW($B$8)&gt;$G$6, "", Calculations!AN37/453.592)</f>
        <v/>
      </c>
      <c r="P36" s="106" t="str">
        <f>IF(ROW()-ROW($B$8)&gt;$G$6, "", Calculations!AO37/453.592)</f>
        <v/>
      </c>
      <c r="Q36" s="106" t="str">
        <f>IF(ROW()-ROW($B$8)&gt;$G$6, "", Calculations!AP37/453.592)</f>
        <v/>
      </c>
      <c r="R36" s="106" t="str">
        <f>IF(ROW()-ROW($B$8)&gt;$G$6, "", Calculations!AQ37/453.592)</f>
        <v/>
      </c>
      <c r="S36" s="106" t="str">
        <f>IF(ROW()-ROW($B$8)&gt;$G$6, "", Calculations!AR37/453.592)</f>
        <v/>
      </c>
      <c r="T36" s="107" t="str">
        <f>IF(ROW()-ROW($B$8)&gt;$G$6,"",Q36+R36*CARB_Defaults!$M$10+S36*CARB_Defaults!$M$11)</f>
        <v/>
      </c>
      <c r="U36" s="143" t="str">
        <f>IF(ROW()-ROW($B$8)&gt;$G$6, "", Calculations!AA37)</f>
        <v/>
      </c>
      <c r="V36" s="106" t="str">
        <f>IF(ROW()-ROW($B$8)&gt;$G$6, "", Calculations!AB37)</f>
        <v/>
      </c>
      <c r="W36" s="106" t="str">
        <f>IF(ROW()-ROW($B$8)&gt;$G$6, "", Calculations!AC37)</f>
        <v/>
      </c>
      <c r="X36" s="106" t="str">
        <f>IF(ROW()-ROW($B$8)&gt;$G$6, "", Calculations!AD37)</f>
        <v/>
      </c>
      <c r="Y36" s="106" t="str">
        <f>IF(ROW()-ROW($B$8)&gt;$G$6, "", Calculations!AE37)</f>
        <v/>
      </c>
      <c r="Z36" s="106" t="str">
        <f>IF(ROW()-ROW($B$8)&gt;$G$6, "", Calculations!AF37)</f>
        <v/>
      </c>
      <c r="AA36" s="106" t="str">
        <f>IF(ROW()-ROW($B$8)&gt;$G$6, "", Calculations!AG37)</f>
        <v/>
      </c>
      <c r="AB36" s="106" t="str">
        <f>IF(ROW()-ROW($B$8)&gt;$G$6, "", Calculations!AH37)</f>
        <v/>
      </c>
      <c r="AC36" s="106" t="str">
        <f>IF(ROW()-ROW($B$8)&gt;$G$6, "", Calculations!AI37)</f>
        <v/>
      </c>
      <c r="AD36" s="108" t="str">
        <f>IF(ROW()-ROW($B$8)&gt;$G$6,"",AA36+AB36*CARB_Defaults!$M$10+AC36*CARB_Defaults!$M$11)</f>
        <v/>
      </c>
    </row>
    <row r="37" spans="3:30" x14ac:dyDescent="0.25">
      <c r="C37" s="8" t="str">
        <f>IF(ROW()-ROW($B$8)&gt;$G$6, "", Input!C56)</f>
        <v/>
      </c>
      <c r="D37" s="9" t="str">
        <f>IF(ROW()-ROW($B$8)&gt;$G$6, "", IF(Input!H56="", "", Input!H56))</f>
        <v/>
      </c>
      <c r="E37" s="9" t="str">
        <f>IF(ROW()-ROW($B$8)&gt;$G$6, "", IF(Input!I56="", "", Input!I56))</f>
        <v/>
      </c>
      <c r="F37" s="9" t="str">
        <f>IF(ROW()-ROW($B$8)&gt;$G$6, "", Input!D56)</f>
        <v/>
      </c>
      <c r="G37" s="9" t="str">
        <f>IF(ROW()-ROW($B$8)&gt;$G$6, "", Calculations!F38)</f>
        <v/>
      </c>
      <c r="H37" s="129" t="str">
        <f>IF(ROW()-ROW($B$8)&gt;$G$6, "", Calculations!H38)</f>
        <v/>
      </c>
      <c r="I37" s="127" t="str">
        <f>IF(ROW()-ROW($B$8)&gt;$G$6, "", Calculations!K38)</f>
        <v/>
      </c>
      <c r="J37" s="129" t="str">
        <f>IF(ROW()-ROW($B$8)&gt;$G$6, "", Calculations!M38)</f>
        <v/>
      </c>
      <c r="K37" s="143" t="str">
        <f>IF(ROW()-ROW($B$8)&gt;$G$6, "", Calculations!AJ38/453.592)</f>
        <v/>
      </c>
      <c r="L37" s="106" t="str">
        <f>IF(ROW()-ROW($B$8)&gt;$G$6, "", Calculations!AK38/453.592)</f>
        <v/>
      </c>
      <c r="M37" s="106" t="str">
        <f>IF(ROW()-ROW($B$8)&gt;$G$6, "", Calculations!AL38/453.592)</f>
        <v/>
      </c>
      <c r="N37" s="106" t="str">
        <f>IF(ROW()-ROW($B$8)&gt;$G$6, "", Calculations!AM38/453.592)</f>
        <v/>
      </c>
      <c r="O37" s="106" t="str">
        <f>IF(ROW()-ROW($B$8)&gt;$G$6, "", Calculations!AN38/453.592)</f>
        <v/>
      </c>
      <c r="P37" s="106" t="str">
        <f>IF(ROW()-ROW($B$8)&gt;$G$6, "", Calculations!AO38/453.592)</f>
        <v/>
      </c>
      <c r="Q37" s="106" t="str">
        <f>IF(ROW()-ROW($B$8)&gt;$G$6, "", Calculations!AP38/453.592)</f>
        <v/>
      </c>
      <c r="R37" s="106" t="str">
        <f>IF(ROW()-ROW($B$8)&gt;$G$6, "", Calculations!AQ38/453.592)</f>
        <v/>
      </c>
      <c r="S37" s="106" t="str">
        <f>IF(ROW()-ROW($B$8)&gt;$G$6, "", Calculations!AR38/453.592)</f>
        <v/>
      </c>
      <c r="T37" s="107" t="str">
        <f>IF(ROW()-ROW($B$8)&gt;$G$6,"",Q37+R37*CARB_Defaults!$M$10+S37*CARB_Defaults!$M$11)</f>
        <v/>
      </c>
      <c r="U37" s="143" t="str">
        <f>IF(ROW()-ROW($B$8)&gt;$G$6, "", Calculations!AA38)</f>
        <v/>
      </c>
      <c r="V37" s="106" t="str">
        <f>IF(ROW()-ROW($B$8)&gt;$G$6, "", Calculations!AB38)</f>
        <v/>
      </c>
      <c r="W37" s="106" t="str">
        <f>IF(ROW()-ROW($B$8)&gt;$G$6, "", Calculations!AC38)</f>
        <v/>
      </c>
      <c r="X37" s="106" t="str">
        <f>IF(ROW()-ROW($B$8)&gt;$G$6, "", Calculations!AD38)</f>
        <v/>
      </c>
      <c r="Y37" s="106" t="str">
        <f>IF(ROW()-ROW($B$8)&gt;$G$6, "", Calculations!AE38)</f>
        <v/>
      </c>
      <c r="Z37" s="106" t="str">
        <f>IF(ROW()-ROW($B$8)&gt;$G$6, "", Calculations!AF38)</f>
        <v/>
      </c>
      <c r="AA37" s="106" t="str">
        <f>IF(ROW()-ROW($B$8)&gt;$G$6, "", Calculations!AG38)</f>
        <v/>
      </c>
      <c r="AB37" s="106" t="str">
        <f>IF(ROW()-ROW($B$8)&gt;$G$6, "", Calculations!AH38)</f>
        <v/>
      </c>
      <c r="AC37" s="106" t="str">
        <f>IF(ROW()-ROW($B$8)&gt;$G$6, "", Calculations!AI38)</f>
        <v/>
      </c>
      <c r="AD37" s="108" t="str">
        <f>IF(ROW()-ROW($B$8)&gt;$G$6,"",AA37+AB37*CARB_Defaults!$M$10+AC37*CARB_Defaults!$M$11)</f>
        <v/>
      </c>
    </row>
    <row r="38" spans="3:30" x14ac:dyDescent="0.25">
      <c r="C38" s="8" t="str">
        <f>IF(ROW()-ROW($B$8)&gt;$G$6, "", Input!C57)</f>
        <v/>
      </c>
      <c r="D38" s="9" t="str">
        <f>IF(ROW()-ROW($B$8)&gt;$G$6, "", IF(Input!H57="", "", Input!H57))</f>
        <v/>
      </c>
      <c r="E38" s="9" t="str">
        <f>IF(ROW()-ROW($B$8)&gt;$G$6, "", IF(Input!I57="", "", Input!I57))</f>
        <v/>
      </c>
      <c r="F38" s="9" t="str">
        <f>IF(ROW()-ROW($B$8)&gt;$G$6, "", Input!D57)</f>
        <v/>
      </c>
      <c r="G38" s="9" t="str">
        <f>IF(ROW()-ROW($B$8)&gt;$G$6, "", Calculations!F39)</f>
        <v/>
      </c>
      <c r="H38" s="129" t="str">
        <f>IF(ROW()-ROW($B$8)&gt;$G$6, "", Calculations!H39)</f>
        <v/>
      </c>
      <c r="I38" s="127" t="str">
        <f>IF(ROW()-ROW($B$8)&gt;$G$6, "", Calculations!K39)</f>
        <v/>
      </c>
      <c r="J38" s="129" t="str">
        <f>IF(ROW()-ROW($B$8)&gt;$G$6, "", Calculations!M39)</f>
        <v/>
      </c>
      <c r="K38" s="143" t="str">
        <f>IF(ROW()-ROW($B$8)&gt;$G$6, "", Calculations!AJ39/453.592)</f>
        <v/>
      </c>
      <c r="L38" s="106" t="str">
        <f>IF(ROW()-ROW($B$8)&gt;$G$6, "", Calculations!AK39/453.592)</f>
        <v/>
      </c>
      <c r="M38" s="106" t="str">
        <f>IF(ROW()-ROW($B$8)&gt;$G$6, "", Calculations!AL39/453.592)</f>
        <v/>
      </c>
      <c r="N38" s="106" t="str">
        <f>IF(ROW()-ROW($B$8)&gt;$G$6, "", Calculations!AM39/453.592)</f>
        <v/>
      </c>
      <c r="O38" s="106" t="str">
        <f>IF(ROW()-ROW($B$8)&gt;$G$6, "", Calculations!AN39/453.592)</f>
        <v/>
      </c>
      <c r="P38" s="106" t="str">
        <f>IF(ROW()-ROW($B$8)&gt;$G$6, "", Calculations!AO39/453.592)</f>
        <v/>
      </c>
      <c r="Q38" s="106" t="str">
        <f>IF(ROW()-ROW($B$8)&gt;$G$6, "", Calculations!AP39/453.592)</f>
        <v/>
      </c>
      <c r="R38" s="106" t="str">
        <f>IF(ROW()-ROW($B$8)&gt;$G$6, "", Calculations!AQ39/453.592)</f>
        <v/>
      </c>
      <c r="S38" s="106" t="str">
        <f>IF(ROW()-ROW($B$8)&gt;$G$6, "", Calculations!AR39/453.592)</f>
        <v/>
      </c>
      <c r="T38" s="107" t="str">
        <f>IF(ROW()-ROW($B$8)&gt;$G$6,"",Q38+R38*CARB_Defaults!$M$10+S38*CARB_Defaults!$M$11)</f>
        <v/>
      </c>
      <c r="U38" s="143" t="str">
        <f>IF(ROW()-ROW($B$8)&gt;$G$6, "", Calculations!AA39)</f>
        <v/>
      </c>
      <c r="V38" s="106" t="str">
        <f>IF(ROW()-ROW($B$8)&gt;$G$6, "", Calculations!AB39)</f>
        <v/>
      </c>
      <c r="W38" s="106" t="str">
        <f>IF(ROW()-ROW($B$8)&gt;$G$6, "", Calculations!AC39)</f>
        <v/>
      </c>
      <c r="X38" s="106" t="str">
        <f>IF(ROW()-ROW($B$8)&gt;$G$6, "", Calculations!AD39)</f>
        <v/>
      </c>
      <c r="Y38" s="106" t="str">
        <f>IF(ROW()-ROW($B$8)&gt;$G$6, "", Calculations!AE39)</f>
        <v/>
      </c>
      <c r="Z38" s="106" t="str">
        <f>IF(ROW()-ROW($B$8)&gt;$G$6, "", Calculations!AF39)</f>
        <v/>
      </c>
      <c r="AA38" s="106" t="str">
        <f>IF(ROW()-ROW($B$8)&gt;$G$6, "", Calculations!AG39)</f>
        <v/>
      </c>
      <c r="AB38" s="106" t="str">
        <f>IF(ROW()-ROW($B$8)&gt;$G$6, "", Calculations!AH39)</f>
        <v/>
      </c>
      <c r="AC38" s="106" t="str">
        <f>IF(ROW()-ROW($B$8)&gt;$G$6, "", Calculations!AI39)</f>
        <v/>
      </c>
      <c r="AD38" s="108" t="str">
        <f>IF(ROW()-ROW($B$8)&gt;$G$6,"",AA38+AB38*CARB_Defaults!$M$10+AC38*CARB_Defaults!$M$11)</f>
        <v/>
      </c>
    </row>
    <row r="39" spans="3:30" x14ac:dyDescent="0.25">
      <c r="C39" s="8" t="str">
        <f>IF(ROW()-ROW($B$8)&gt;$G$6, "", Input!C58)</f>
        <v/>
      </c>
      <c r="D39" s="9" t="str">
        <f>IF(ROW()-ROW($B$8)&gt;$G$6, "", IF(Input!H58="", "", Input!H58))</f>
        <v/>
      </c>
      <c r="E39" s="9" t="str">
        <f>IF(ROW()-ROW($B$8)&gt;$G$6, "", IF(Input!I58="", "", Input!I58))</f>
        <v/>
      </c>
      <c r="F39" s="9" t="str">
        <f>IF(ROW()-ROW($B$8)&gt;$G$6, "", Input!D58)</f>
        <v/>
      </c>
      <c r="G39" s="9" t="str">
        <f>IF(ROW()-ROW($B$8)&gt;$G$6, "", Calculations!F40)</f>
        <v/>
      </c>
      <c r="H39" s="129" t="str">
        <f>IF(ROW()-ROW($B$8)&gt;$G$6, "", Calculations!H40)</f>
        <v/>
      </c>
      <c r="I39" s="127" t="str">
        <f>IF(ROW()-ROW($B$8)&gt;$G$6, "", Calculations!K40)</f>
        <v/>
      </c>
      <c r="J39" s="129" t="str">
        <f>IF(ROW()-ROW($B$8)&gt;$G$6, "", Calculations!M40)</f>
        <v/>
      </c>
      <c r="K39" s="143" t="str">
        <f>IF(ROW()-ROW($B$8)&gt;$G$6, "", Calculations!AJ40/453.592)</f>
        <v/>
      </c>
      <c r="L39" s="106" t="str">
        <f>IF(ROW()-ROW($B$8)&gt;$G$6, "", Calculations!AK40/453.592)</f>
        <v/>
      </c>
      <c r="M39" s="106" t="str">
        <f>IF(ROW()-ROW($B$8)&gt;$G$6, "", Calculations!AL40/453.592)</f>
        <v/>
      </c>
      <c r="N39" s="106" t="str">
        <f>IF(ROW()-ROW($B$8)&gt;$G$6, "", Calculations!AM40/453.592)</f>
        <v/>
      </c>
      <c r="O39" s="106" t="str">
        <f>IF(ROW()-ROW($B$8)&gt;$G$6, "", Calculations!AN40/453.592)</f>
        <v/>
      </c>
      <c r="P39" s="106" t="str">
        <f>IF(ROW()-ROW($B$8)&gt;$G$6, "", Calculations!AO40/453.592)</f>
        <v/>
      </c>
      <c r="Q39" s="106" t="str">
        <f>IF(ROW()-ROW($B$8)&gt;$G$6, "", Calculations!AP40/453.592)</f>
        <v/>
      </c>
      <c r="R39" s="106" t="str">
        <f>IF(ROW()-ROW($B$8)&gt;$G$6, "", Calculations!AQ40/453.592)</f>
        <v/>
      </c>
      <c r="S39" s="106" t="str">
        <f>IF(ROW()-ROW($B$8)&gt;$G$6, "", Calculations!AR40/453.592)</f>
        <v/>
      </c>
      <c r="T39" s="107" t="str">
        <f>IF(ROW()-ROW($B$8)&gt;$G$6,"",Q39+R39*CARB_Defaults!$M$10+S39*CARB_Defaults!$M$11)</f>
        <v/>
      </c>
      <c r="U39" s="143" t="str">
        <f>IF(ROW()-ROW($B$8)&gt;$G$6, "", Calculations!AA40)</f>
        <v/>
      </c>
      <c r="V39" s="106" t="str">
        <f>IF(ROW()-ROW($B$8)&gt;$G$6, "", Calculations!AB40)</f>
        <v/>
      </c>
      <c r="W39" s="106" t="str">
        <f>IF(ROW()-ROW($B$8)&gt;$G$6, "", Calculations!AC40)</f>
        <v/>
      </c>
      <c r="X39" s="106" t="str">
        <f>IF(ROW()-ROW($B$8)&gt;$G$6, "", Calculations!AD40)</f>
        <v/>
      </c>
      <c r="Y39" s="106" t="str">
        <f>IF(ROW()-ROW($B$8)&gt;$G$6, "", Calculations!AE40)</f>
        <v/>
      </c>
      <c r="Z39" s="106" t="str">
        <f>IF(ROW()-ROW($B$8)&gt;$G$6, "", Calculations!AF40)</f>
        <v/>
      </c>
      <c r="AA39" s="106" t="str">
        <f>IF(ROW()-ROW($B$8)&gt;$G$6, "", Calculations!AG40)</f>
        <v/>
      </c>
      <c r="AB39" s="106" t="str">
        <f>IF(ROW()-ROW($B$8)&gt;$G$6, "", Calculations!AH40)</f>
        <v/>
      </c>
      <c r="AC39" s="106" t="str">
        <f>IF(ROW()-ROW($B$8)&gt;$G$6, "", Calculations!AI40)</f>
        <v/>
      </c>
      <c r="AD39" s="108" t="str">
        <f>IF(ROW()-ROW($B$8)&gt;$G$6,"",AA39+AB39*CARB_Defaults!$M$10+AC39*CARB_Defaults!$M$11)</f>
        <v/>
      </c>
    </row>
    <row r="40" spans="3:30" x14ac:dyDescent="0.25">
      <c r="C40" s="8" t="str">
        <f>IF(ROW()-ROW($B$8)&gt;$G$6, "", Input!C59)</f>
        <v/>
      </c>
      <c r="D40" s="9" t="str">
        <f>IF(ROW()-ROW($B$8)&gt;$G$6, "", IF(Input!H59="", "", Input!H59))</f>
        <v/>
      </c>
      <c r="E40" s="9" t="str">
        <f>IF(ROW()-ROW($B$8)&gt;$G$6, "", IF(Input!I59="", "", Input!I59))</f>
        <v/>
      </c>
      <c r="F40" s="9" t="str">
        <f>IF(ROW()-ROW($B$8)&gt;$G$6, "", Input!D59)</f>
        <v/>
      </c>
      <c r="G40" s="9" t="str">
        <f>IF(ROW()-ROW($B$8)&gt;$G$6, "", Calculations!F41)</f>
        <v/>
      </c>
      <c r="H40" s="129" t="str">
        <f>IF(ROW()-ROW($B$8)&gt;$G$6, "", Calculations!H41)</f>
        <v/>
      </c>
      <c r="I40" s="127" t="str">
        <f>IF(ROW()-ROW($B$8)&gt;$G$6, "", Calculations!K41)</f>
        <v/>
      </c>
      <c r="J40" s="129" t="str">
        <f>IF(ROW()-ROW($B$8)&gt;$G$6, "", Calculations!M41)</f>
        <v/>
      </c>
      <c r="K40" s="143" t="str">
        <f>IF(ROW()-ROW($B$8)&gt;$G$6, "", Calculations!AJ41/453.592)</f>
        <v/>
      </c>
      <c r="L40" s="106" t="str">
        <f>IF(ROW()-ROW($B$8)&gt;$G$6, "", Calculations!AK41/453.592)</f>
        <v/>
      </c>
      <c r="M40" s="106" t="str">
        <f>IF(ROW()-ROW($B$8)&gt;$G$6, "", Calculations!AL41/453.592)</f>
        <v/>
      </c>
      <c r="N40" s="106" t="str">
        <f>IF(ROW()-ROW($B$8)&gt;$G$6, "", Calculations!AM41/453.592)</f>
        <v/>
      </c>
      <c r="O40" s="106" t="str">
        <f>IF(ROW()-ROW($B$8)&gt;$G$6, "", Calculations!AN41/453.592)</f>
        <v/>
      </c>
      <c r="P40" s="106" t="str">
        <f>IF(ROW()-ROW($B$8)&gt;$G$6, "", Calculations!AO41/453.592)</f>
        <v/>
      </c>
      <c r="Q40" s="106" t="str">
        <f>IF(ROW()-ROW($B$8)&gt;$G$6, "", Calculations!AP41/453.592)</f>
        <v/>
      </c>
      <c r="R40" s="106" t="str">
        <f>IF(ROW()-ROW($B$8)&gt;$G$6, "", Calculations!AQ41/453.592)</f>
        <v/>
      </c>
      <c r="S40" s="106" t="str">
        <f>IF(ROW()-ROW($B$8)&gt;$G$6, "", Calculations!AR41/453.592)</f>
        <v/>
      </c>
      <c r="T40" s="107" t="str">
        <f>IF(ROW()-ROW($B$8)&gt;$G$6,"",Q40+R40*CARB_Defaults!$M$10+S40*CARB_Defaults!$M$11)</f>
        <v/>
      </c>
      <c r="U40" s="143" t="str">
        <f>IF(ROW()-ROW($B$8)&gt;$G$6, "", Calculations!AA41)</f>
        <v/>
      </c>
      <c r="V40" s="106" t="str">
        <f>IF(ROW()-ROW($B$8)&gt;$G$6, "", Calculations!AB41)</f>
        <v/>
      </c>
      <c r="W40" s="106" t="str">
        <f>IF(ROW()-ROW($B$8)&gt;$G$6, "", Calculations!AC41)</f>
        <v/>
      </c>
      <c r="X40" s="106" t="str">
        <f>IF(ROW()-ROW($B$8)&gt;$G$6, "", Calculations!AD41)</f>
        <v/>
      </c>
      <c r="Y40" s="106" t="str">
        <f>IF(ROW()-ROW($B$8)&gt;$G$6, "", Calculations!AE41)</f>
        <v/>
      </c>
      <c r="Z40" s="106" t="str">
        <f>IF(ROW()-ROW($B$8)&gt;$G$6, "", Calculations!AF41)</f>
        <v/>
      </c>
      <c r="AA40" s="106" t="str">
        <f>IF(ROW()-ROW($B$8)&gt;$G$6, "", Calculations!AG41)</f>
        <v/>
      </c>
      <c r="AB40" s="106" t="str">
        <f>IF(ROW()-ROW($B$8)&gt;$G$6, "", Calculations!AH41)</f>
        <v/>
      </c>
      <c r="AC40" s="106" t="str">
        <f>IF(ROW()-ROW($B$8)&gt;$G$6, "", Calculations!AI41)</f>
        <v/>
      </c>
      <c r="AD40" s="108" t="str">
        <f>IF(ROW()-ROW($B$8)&gt;$G$6,"",AA40+AB40*CARB_Defaults!$M$10+AC40*CARB_Defaults!$M$11)</f>
        <v/>
      </c>
    </row>
    <row r="41" spans="3:30" x14ac:dyDescent="0.25">
      <c r="C41" s="8" t="str">
        <f>IF(ROW()-ROW($B$8)&gt;$G$6, "", Input!C60)</f>
        <v/>
      </c>
      <c r="D41" s="9" t="str">
        <f>IF(ROW()-ROW($B$8)&gt;$G$6, "", IF(Input!H60="", "", Input!H60))</f>
        <v/>
      </c>
      <c r="E41" s="9" t="str">
        <f>IF(ROW()-ROW($B$8)&gt;$G$6, "", IF(Input!I60="", "", Input!I60))</f>
        <v/>
      </c>
      <c r="F41" s="9" t="str">
        <f>IF(ROW()-ROW($B$8)&gt;$G$6, "", Input!D60)</f>
        <v/>
      </c>
      <c r="G41" s="9" t="str">
        <f>IF(ROW()-ROW($B$8)&gt;$G$6, "", Calculations!F42)</f>
        <v/>
      </c>
      <c r="H41" s="129" t="str">
        <f>IF(ROW()-ROW($B$8)&gt;$G$6, "", Calculations!H42)</f>
        <v/>
      </c>
      <c r="I41" s="127" t="str">
        <f>IF(ROW()-ROW($B$8)&gt;$G$6, "", Calculations!K42)</f>
        <v/>
      </c>
      <c r="J41" s="129" t="str">
        <f>IF(ROW()-ROW($B$8)&gt;$G$6, "", Calculations!M42)</f>
        <v/>
      </c>
      <c r="K41" s="143" t="str">
        <f>IF(ROW()-ROW($B$8)&gt;$G$6, "", Calculations!AJ42/453.592)</f>
        <v/>
      </c>
      <c r="L41" s="106" t="str">
        <f>IF(ROW()-ROW($B$8)&gt;$G$6, "", Calculations!AK42/453.592)</f>
        <v/>
      </c>
      <c r="M41" s="106" t="str">
        <f>IF(ROW()-ROW($B$8)&gt;$G$6, "", Calculations!AL42/453.592)</f>
        <v/>
      </c>
      <c r="N41" s="106" t="str">
        <f>IF(ROW()-ROW($B$8)&gt;$G$6, "", Calculations!AM42/453.592)</f>
        <v/>
      </c>
      <c r="O41" s="106" t="str">
        <f>IF(ROW()-ROW($B$8)&gt;$G$6, "", Calculations!AN42/453.592)</f>
        <v/>
      </c>
      <c r="P41" s="106" t="str">
        <f>IF(ROW()-ROW($B$8)&gt;$G$6, "", Calculations!AO42/453.592)</f>
        <v/>
      </c>
      <c r="Q41" s="106" t="str">
        <f>IF(ROW()-ROW($B$8)&gt;$G$6, "", Calculations!AP42/453.592)</f>
        <v/>
      </c>
      <c r="R41" s="106" t="str">
        <f>IF(ROW()-ROW($B$8)&gt;$G$6, "", Calculations!AQ42/453.592)</f>
        <v/>
      </c>
      <c r="S41" s="106" t="str">
        <f>IF(ROW()-ROW($B$8)&gt;$G$6, "", Calculations!AR42/453.592)</f>
        <v/>
      </c>
      <c r="T41" s="107" t="str">
        <f>IF(ROW()-ROW($B$8)&gt;$G$6,"",Q41+R41*CARB_Defaults!$M$10+S41*CARB_Defaults!$M$11)</f>
        <v/>
      </c>
      <c r="U41" s="143" t="str">
        <f>IF(ROW()-ROW($B$8)&gt;$G$6, "", Calculations!AA42)</f>
        <v/>
      </c>
      <c r="V41" s="106" t="str">
        <f>IF(ROW()-ROW($B$8)&gt;$G$6, "", Calculations!AB42)</f>
        <v/>
      </c>
      <c r="W41" s="106" t="str">
        <f>IF(ROW()-ROW($B$8)&gt;$G$6, "", Calculations!AC42)</f>
        <v/>
      </c>
      <c r="X41" s="106" t="str">
        <f>IF(ROW()-ROW($B$8)&gt;$G$6, "", Calculations!AD42)</f>
        <v/>
      </c>
      <c r="Y41" s="106" t="str">
        <f>IF(ROW()-ROW($B$8)&gt;$G$6, "", Calculations!AE42)</f>
        <v/>
      </c>
      <c r="Z41" s="106" t="str">
        <f>IF(ROW()-ROW($B$8)&gt;$G$6, "", Calculations!AF42)</f>
        <v/>
      </c>
      <c r="AA41" s="106" t="str">
        <f>IF(ROW()-ROW($B$8)&gt;$G$6, "", Calculations!AG42)</f>
        <v/>
      </c>
      <c r="AB41" s="106" t="str">
        <f>IF(ROW()-ROW($B$8)&gt;$G$6, "", Calculations!AH42)</f>
        <v/>
      </c>
      <c r="AC41" s="106" t="str">
        <f>IF(ROW()-ROW($B$8)&gt;$G$6, "", Calculations!AI42)</f>
        <v/>
      </c>
      <c r="AD41" s="108" t="str">
        <f>IF(ROW()-ROW($B$8)&gt;$G$6,"",AA41+AB41*CARB_Defaults!$M$10+AC41*CARB_Defaults!$M$11)</f>
        <v/>
      </c>
    </row>
    <row r="42" spans="3:30" x14ac:dyDescent="0.25">
      <c r="C42" s="8" t="str">
        <f>IF(ROW()-ROW($B$8)&gt;$G$6, "", Input!C61)</f>
        <v/>
      </c>
      <c r="D42" s="9" t="str">
        <f>IF(ROW()-ROW($B$8)&gt;$G$6, "", IF(Input!H61="", "", Input!H61))</f>
        <v/>
      </c>
      <c r="E42" s="9" t="str">
        <f>IF(ROW()-ROW($B$8)&gt;$G$6, "", IF(Input!I61="", "", Input!I61))</f>
        <v/>
      </c>
      <c r="F42" s="9" t="str">
        <f>IF(ROW()-ROW($B$8)&gt;$G$6, "", Input!D61)</f>
        <v/>
      </c>
      <c r="G42" s="9" t="str">
        <f>IF(ROW()-ROW($B$8)&gt;$G$6, "", Calculations!F43)</f>
        <v/>
      </c>
      <c r="H42" s="129" t="str">
        <f>IF(ROW()-ROW($B$8)&gt;$G$6, "", Calculations!H43)</f>
        <v/>
      </c>
      <c r="I42" s="127" t="str">
        <f>IF(ROW()-ROW($B$8)&gt;$G$6, "", Calculations!K43)</f>
        <v/>
      </c>
      <c r="J42" s="129" t="str">
        <f>IF(ROW()-ROW($B$8)&gt;$G$6, "", Calculations!M43)</f>
        <v/>
      </c>
      <c r="K42" s="143" t="str">
        <f>IF(ROW()-ROW($B$8)&gt;$G$6, "", Calculations!AJ43/453.592)</f>
        <v/>
      </c>
      <c r="L42" s="106" t="str">
        <f>IF(ROW()-ROW($B$8)&gt;$G$6, "", Calculations!AK43/453.592)</f>
        <v/>
      </c>
      <c r="M42" s="106" t="str">
        <f>IF(ROW()-ROW($B$8)&gt;$G$6, "", Calculations!AL43/453.592)</f>
        <v/>
      </c>
      <c r="N42" s="106" t="str">
        <f>IF(ROW()-ROW($B$8)&gt;$G$6, "", Calculations!AM43/453.592)</f>
        <v/>
      </c>
      <c r="O42" s="106" t="str">
        <f>IF(ROW()-ROW($B$8)&gt;$G$6, "", Calculations!AN43/453.592)</f>
        <v/>
      </c>
      <c r="P42" s="106" t="str">
        <f>IF(ROW()-ROW($B$8)&gt;$G$6, "", Calculations!AO43/453.592)</f>
        <v/>
      </c>
      <c r="Q42" s="106" t="str">
        <f>IF(ROW()-ROW($B$8)&gt;$G$6, "", Calculations!AP43/453.592)</f>
        <v/>
      </c>
      <c r="R42" s="106" t="str">
        <f>IF(ROW()-ROW($B$8)&gt;$G$6, "", Calculations!AQ43/453.592)</f>
        <v/>
      </c>
      <c r="S42" s="106" t="str">
        <f>IF(ROW()-ROW($B$8)&gt;$G$6, "", Calculations!AR43/453.592)</f>
        <v/>
      </c>
      <c r="T42" s="107" t="str">
        <f>IF(ROW()-ROW($B$8)&gt;$G$6,"",Q42+R42*CARB_Defaults!$M$10+S42*CARB_Defaults!$M$11)</f>
        <v/>
      </c>
      <c r="U42" s="143" t="str">
        <f>IF(ROW()-ROW($B$8)&gt;$G$6, "", Calculations!AA43)</f>
        <v/>
      </c>
      <c r="V42" s="106" t="str">
        <f>IF(ROW()-ROW($B$8)&gt;$G$6, "", Calculations!AB43)</f>
        <v/>
      </c>
      <c r="W42" s="106" t="str">
        <f>IF(ROW()-ROW($B$8)&gt;$G$6, "", Calculations!AC43)</f>
        <v/>
      </c>
      <c r="X42" s="106" t="str">
        <f>IF(ROW()-ROW($B$8)&gt;$G$6, "", Calculations!AD43)</f>
        <v/>
      </c>
      <c r="Y42" s="106" t="str">
        <f>IF(ROW()-ROW($B$8)&gt;$G$6, "", Calculations!AE43)</f>
        <v/>
      </c>
      <c r="Z42" s="106" t="str">
        <f>IF(ROW()-ROW($B$8)&gt;$G$6, "", Calculations!AF43)</f>
        <v/>
      </c>
      <c r="AA42" s="106" t="str">
        <f>IF(ROW()-ROW($B$8)&gt;$G$6, "", Calculations!AG43)</f>
        <v/>
      </c>
      <c r="AB42" s="106" t="str">
        <f>IF(ROW()-ROW($B$8)&gt;$G$6, "", Calculations!AH43)</f>
        <v/>
      </c>
      <c r="AC42" s="106" t="str">
        <f>IF(ROW()-ROW($B$8)&gt;$G$6, "", Calculations!AI43)</f>
        <v/>
      </c>
      <c r="AD42" s="108" t="str">
        <f>IF(ROW()-ROW($B$8)&gt;$G$6,"",AA42+AB42*CARB_Defaults!$M$10+AC42*CARB_Defaults!$M$11)</f>
        <v/>
      </c>
    </row>
    <row r="43" spans="3:30" x14ac:dyDescent="0.25">
      <c r="C43" s="8" t="str">
        <f>IF(ROW()-ROW($B$8)&gt;$G$6, "", Input!C62)</f>
        <v/>
      </c>
      <c r="D43" s="9" t="str">
        <f>IF(ROW()-ROW($B$8)&gt;$G$6, "", IF(Input!H62="", "", Input!H62))</f>
        <v/>
      </c>
      <c r="E43" s="9" t="str">
        <f>IF(ROW()-ROW($B$8)&gt;$G$6, "", IF(Input!I62="", "", Input!I62))</f>
        <v/>
      </c>
      <c r="F43" s="9" t="str">
        <f>IF(ROW()-ROW($B$8)&gt;$G$6, "", Input!D62)</f>
        <v/>
      </c>
      <c r="G43" s="9" t="str">
        <f>IF(ROW()-ROW($B$8)&gt;$G$6, "", Calculations!F44)</f>
        <v/>
      </c>
      <c r="H43" s="129" t="str">
        <f>IF(ROW()-ROW($B$8)&gt;$G$6, "", Calculations!H44)</f>
        <v/>
      </c>
      <c r="I43" s="127" t="str">
        <f>IF(ROW()-ROW($B$8)&gt;$G$6, "", Calculations!K44)</f>
        <v/>
      </c>
      <c r="J43" s="129" t="str">
        <f>IF(ROW()-ROW($B$8)&gt;$G$6, "", Calculations!M44)</f>
        <v/>
      </c>
      <c r="K43" s="143" t="str">
        <f>IF(ROW()-ROW($B$8)&gt;$G$6, "", Calculations!AJ44/453.592)</f>
        <v/>
      </c>
      <c r="L43" s="106" t="str">
        <f>IF(ROW()-ROW($B$8)&gt;$G$6, "", Calculations!AK44/453.592)</f>
        <v/>
      </c>
      <c r="M43" s="106" t="str">
        <f>IF(ROW()-ROW($B$8)&gt;$G$6, "", Calculations!AL44/453.592)</f>
        <v/>
      </c>
      <c r="N43" s="106" t="str">
        <f>IF(ROW()-ROW($B$8)&gt;$G$6, "", Calculations!AM44/453.592)</f>
        <v/>
      </c>
      <c r="O43" s="106" t="str">
        <f>IF(ROW()-ROW($B$8)&gt;$G$6, "", Calculations!AN44/453.592)</f>
        <v/>
      </c>
      <c r="P43" s="106" t="str">
        <f>IF(ROW()-ROW($B$8)&gt;$G$6, "", Calculations!AO44/453.592)</f>
        <v/>
      </c>
      <c r="Q43" s="106" t="str">
        <f>IF(ROW()-ROW($B$8)&gt;$G$6, "", Calculations!AP44/453.592)</f>
        <v/>
      </c>
      <c r="R43" s="106" t="str">
        <f>IF(ROW()-ROW($B$8)&gt;$G$6, "", Calculations!AQ44/453.592)</f>
        <v/>
      </c>
      <c r="S43" s="106" t="str">
        <f>IF(ROW()-ROW($B$8)&gt;$G$6, "", Calculations!AR44/453.592)</f>
        <v/>
      </c>
      <c r="T43" s="107" t="str">
        <f>IF(ROW()-ROW($B$8)&gt;$G$6,"",Q43+R43*CARB_Defaults!$M$10+S43*CARB_Defaults!$M$11)</f>
        <v/>
      </c>
      <c r="U43" s="143" t="str">
        <f>IF(ROW()-ROW($B$8)&gt;$G$6, "", Calculations!AA44)</f>
        <v/>
      </c>
      <c r="V43" s="106" t="str">
        <f>IF(ROW()-ROW($B$8)&gt;$G$6, "", Calculations!AB44)</f>
        <v/>
      </c>
      <c r="W43" s="106" t="str">
        <f>IF(ROW()-ROW($B$8)&gt;$G$6, "", Calculations!AC44)</f>
        <v/>
      </c>
      <c r="X43" s="106" t="str">
        <f>IF(ROW()-ROW($B$8)&gt;$G$6, "", Calculations!AD44)</f>
        <v/>
      </c>
      <c r="Y43" s="106" t="str">
        <f>IF(ROW()-ROW($B$8)&gt;$G$6, "", Calculations!AE44)</f>
        <v/>
      </c>
      <c r="Z43" s="106" t="str">
        <f>IF(ROW()-ROW($B$8)&gt;$G$6, "", Calculations!AF44)</f>
        <v/>
      </c>
      <c r="AA43" s="106" t="str">
        <f>IF(ROW()-ROW($B$8)&gt;$G$6, "", Calculations!AG44)</f>
        <v/>
      </c>
      <c r="AB43" s="106" t="str">
        <f>IF(ROW()-ROW($B$8)&gt;$G$6, "", Calculations!AH44)</f>
        <v/>
      </c>
      <c r="AC43" s="106" t="str">
        <f>IF(ROW()-ROW($B$8)&gt;$G$6, "", Calculations!AI44)</f>
        <v/>
      </c>
      <c r="AD43" s="108" t="str">
        <f>IF(ROW()-ROW($B$8)&gt;$G$6,"",AA43+AB43*CARB_Defaults!$M$10+AC43*CARB_Defaults!$M$11)</f>
        <v/>
      </c>
    </row>
    <row r="44" spans="3:30" x14ac:dyDescent="0.25">
      <c r="C44" s="8" t="str">
        <f>IF(ROW()-ROW($B$8)&gt;$G$6, "", Input!C63)</f>
        <v/>
      </c>
      <c r="D44" s="9" t="str">
        <f>IF(ROW()-ROW($B$8)&gt;$G$6, "", IF(Input!H63="", "", Input!H63))</f>
        <v/>
      </c>
      <c r="E44" s="9" t="str">
        <f>IF(ROW()-ROW($B$8)&gt;$G$6, "", IF(Input!I63="", "", Input!I63))</f>
        <v/>
      </c>
      <c r="F44" s="9" t="str">
        <f>IF(ROW()-ROW($B$8)&gt;$G$6, "", Input!D63)</f>
        <v/>
      </c>
      <c r="G44" s="9" t="str">
        <f>IF(ROW()-ROW($B$8)&gt;$G$6, "", Calculations!F45)</f>
        <v/>
      </c>
      <c r="H44" s="129" t="str">
        <f>IF(ROW()-ROW($B$8)&gt;$G$6, "", Calculations!H45)</f>
        <v/>
      </c>
      <c r="I44" s="127" t="str">
        <f>IF(ROW()-ROW($B$8)&gt;$G$6, "", Calculations!K45)</f>
        <v/>
      </c>
      <c r="J44" s="129" t="str">
        <f>IF(ROW()-ROW($B$8)&gt;$G$6, "", Calculations!M45)</f>
        <v/>
      </c>
      <c r="K44" s="143" t="str">
        <f>IF(ROW()-ROW($B$8)&gt;$G$6, "", Calculations!AJ45/453.592)</f>
        <v/>
      </c>
      <c r="L44" s="106" t="str">
        <f>IF(ROW()-ROW($B$8)&gt;$G$6, "", Calculations!AK45/453.592)</f>
        <v/>
      </c>
      <c r="M44" s="106" t="str">
        <f>IF(ROW()-ROW($B$8)&gt;$G$6, "", Calculations!AL45/453.592)</f>
        <v/>
      </c>
      <c r="N44" s="106" t="str">
        <f>IF(ROW()-ROW($B$8)&gt;$G$6, "", Calculations!AM45/453.592)</f>
        <v/>
      </c>
      <c r="O44" s="106" t="str">
        <f>IF(ROW()-ROW($B$8)&gt;$G$6, "", Calculations!AN45/453.592)</f>
        <v/>
      </c>
      <c r="P44" s="106" t="str">
        <f>IF(ROW()-ROW($B$8)&gt;$G$6, "", Calculations!AO45/453.592)</f>
        <v/>
      </c>
      <c r="Q44" s="106" t="str">
        <f>IF(ROW()-ROW($B$8)&gt;$G$6, "", Calculations!AP45/453.592)</f>
        <v/>
      </c>
      <c r="R44" s="106" t="str">
        <f>IF(ROW()-ROW($B$8)&gt;$G$6, "", Calculations!AQ45/453.592)</f>
        <v/>
      </c>
      <c r="S44" s="106" t="str">
        <f>IF(ROW()-ROW($B$8)&gt;$G$6, "", Calculations!AR45/453.592)</f>
        <v/>
      </c>
      <c r="T44" s="107" t="str">
        <f>IF(ROW()-ROW($B$8)&gt;$G$6,"",Q44+R44*CARB_Defaults!$M$10+S44*CARB_Defaults!$M$11)</f>
        <v/>
      </c>
      <c r="U44" s="143" t="str">
        <f>IF(ROW()-ROW($B$8)&gt;$G$6, "", Calculations!AA45)</f>
        <v/>
      </c>
      <c r="V44" s="106" t="str">
        <f>IF(ROW()-ROW($B$8)&gt;$G$6, "", Calculations!AB45)</f>
        <v/>
      </c>
      <c r="W44" s="106" t="str">
        <f>IF(ROW()-ROW($B$8)&gt;$G$6, "", Calculations!AC45)</f>
        <v/>
      </c>
      <c r="X44" s="106" t="str">
        <f>IF(ROW()-ROW($B$8)&gt;$G$6, "", Calculations!AD45)</f>
        <v/>
      </c>
      <c r="Y44" s="106" t="str">
        <f>IF(ROW()-ROW($B$8)&gt;$G$6, "", Calculations!AE45)</f>
        <v/>
      </c>
      <c r="Z44" s="106" t="str">
        <f>IF(ROW()-ROW($B$8)&gt;$G$6, "", Calculations!AF45)</f>
        <v/>
      </c>
      <c r="AA44" s="106" t="str">
        <f>IF(ROW()-ROW($B$8)&gt;$G$6, "", Calculations!AG45)</f>
        <v/>
      </c>
      <c r="AB44" s="106" t="str">
        <f>IF(ROW()-ROW($B$8)&gt;$G$6, "", Calculations!AH45)</f>
        <v/>
      </c>
      <c r="AC44" s="106" t="str">
        <f>IF(ROW()-ROW($B$8)&gt;$G$6, "", Calculations!AI45)</f>
        <v/>
      </c>
      <c r="AD44" s="108" t="str">
        <f>IF(ROW()-ROW($B$8)&gt;$G$6,"",AA44+AB44*CARB_Defaults!$M$10+AC44*CARB_Defaults!$M$11)</f>
        <v/>
      </c>
    </row>
    <row r="45" spans="3:30" x14ac:dyDescent="0.25">
      <c r="C45" s="8" t="str">
        <f>IF(ROW()-ROW($B$8)&gt;$G$6, "", Input!C64)</f>
        <v/>
      </c>
      <c r="D45" s="9" t="str">
        <f>IF(ROW()-ROW($B$8)&gt;$G$6, "", IF(Input!H64="", "", Input!H64))</f>
        <v/>
      </c>
      <c r="E45" s="9" t="str">
        <f>IF(ROW()-ROW($B$8)&gt;$G$6, "", IF(Input!I64="", "", Input!I64))</f>
        <v/>
      </c>
      <c r="F45" s="9" t="str">
        <f>IF(ROW()-ROW($B$8)&gt;$G$6, "", Input!D64)</f>
        <v/>
      </c>
      <c r="G45" s="9" t="str">
        <f>IF(ROW()-ROW($B$8)&gt;$G$6, "", Calculations!F46)</f>
        <v/>
      </c>
      <c r="H45" s="129" t="str">
        <f>IF(ROW()-ROW($B$8)&gt;$G$6, "", Calculations!H46)</f>
        <v/>
      </c>
      <c r="I45" s="127" t="str">
        <f>IF(ROW()-ROW($B$8)&gt;$G$6, "", Calculations!K46)</f>
        <v/>
      </c>
      <c r="J45" s="129" t="str">
        <f>IF(ROW()-ROW($B$8)&gt;$G$6, "", Calculations!M46)</f>
        <v/>
      </c>
      <c r="K45" s="143" t="str">
        <f>IF(ROW()-ROW($B$8)&gt;$G$6, "", Calculations!AJ46/453.592)</f>
        <v/>
      </c>
      <c r="L45" s="106" t="str">
        <f>IF(ROW()-ROW($B$8)&gt;$G$6, "", Calculations!AK46/453.592)</f>
        <v/>
      </c>
      <c r="M45" s="106" t="str">
        <f>IF(ROW()-ROW($B$8)&gt;$G$6, "", Calculations!AL46/453.592)</f>
        <v/>
      </c>
      <c r="N45" s="106" t="str">
        <f>IF(ROW()-ROW($B$8)&gt;$G$6, "", Calculations!AM46/453.592)</f>
        <v/>
      </c>
      <c r="O45" s="106" t="str">
        <f>IF(ROW()-ROW($B$8)&gt;$G$6, "", Calculations!AN46/453.592)</f>
        <v/>
      </c>
      <c r="P45" s="106" t="str">
        <f>IF(ROW()-ROW($B$8)&gt;$G$6, "", Calculations!AO46/453.592)</f>
        <v/>
      </c>
      <c r="Q45" s="106" t="str">
        <f>IF(ROW()-ROW($B$8)&gt;$G$6, "", Calculations!AP46/453.592)</f>
        <v/>
      </c>
      <c r="R45" s="106" t="str">
        <f>IF(ROW()-ROW($B$8)&gt;$G$6, "", Calculations!AQ46/453.592)</f>
        <v/>
      </c>
      <c r="S45" s="106" t="str">
        <f>IF(ROW()-ROW($B$8)&gt;$G$6, "", Calculations!AR46/453.592)</f>
        <v/>
      </c>
      <c r="T45" s="107" t="str">
        <f>IF(ROW()-ROW($B$8)&gt;$G$6,"",Q45+R45*CARB_Defaults!$M$10+S45*CARB_Defaults!$M$11)</f>
        <v/>
      </c>
      <c r="U45" s="143" t="str">
        <f>IF(ROW()-ROW($B$8)&gt;$G$6, "", Calculations!AA46)</f>
        <v/>
      </c>
      <c r="V45" s="106" t="str">
        <f>IF(ROW()-ROW($B$8)&gt;$G$6, "", Calculations!AB46)</f>
        <v/>
      </c>
      <c r="W45" s="106" t="str">
        <f>IF(ROW()-ROW($B$8)&gt;$G$6, "", Calculations!AC46)</f>
        <v/>
      </c>
      <c r="X45" s="106" t="str">
        <f>IF(ROW()-ROW($B$8)&gt;$G$6, "", Calculations!AD46)</f>
        <v/>
      </c>
      <c r="Y45" s="106" t="str">
        <f>IF(ROW()-ROW($B$8)&gt;$G$6, "", Calculations!AE46)</f>
        <v/>
      </c>
      <c r="Z45" s="106" t="str">
        <f>IF(ROW()-ROW($B$8)&gt;$G$6, "", Calculations!AF46)</f>
        <v/>
      </c>
      <c r="AA45" s="106" t="str">
        <f>IF(ROW()-ROW($B$8)&gt;$G$6, "", Calculations!AG46)</f>
        <v/>
      </c>
      <c r="AB45" s="106" t="str">
        <f>IF(ROW()-ROW($B$8)&gt;$G$6, "", Calculations!AH46)</f>
        <v/>
      </c>
      <c r="AC45" s="106" t="str">
        <f>IF(ROW()-ROW($B$8)&gt;$G$6, "", Calculations!AI46)</f>
        <v/>
      </c>
      <c r="AD45" s="108" t="str">
        <f>IF(ROW()-ROW($B$8)&gt;$G$6,"",AA45+AB45*CARB_Defaults!$M$10+AC45*CARB_Defaults!$M$11)</f>
        <v/>
      </c>
    </row>
    <row r="46" spans="3:30" x14ac:dyDescent="0.25">
      <c r="C46" s="8" t="str">
        <f>IF(ROW()-ROW($B$8)&gt;$G$6, "", Input!C65)</f>
        <v/>
      </c>
      <c r="D46" s="9" t="str">
        <f>IF(ROW()-ROW($B$8)&gt;$G$6, "", IF(Input!H65="", "", Input!H65))</f>
        <v/>
      </c>
      <c r="E46" s="9" t="str">
        <f>IF(ROW()-ROW($B$8)&gt;$G$6, "", IF(Input!I65="", "", Input!I65))</f>
        <v/>
      </c>
      <c r="F46" s="9" t="str">
        <f>IF(ROW()-ROW($B$8)&gt;$G$6, "", Input!D65)</f>
        <v/>
      </c>
      <c r="G46" s="9" t="str">
        <f>IF(ROW()-ROW($B$8)&gt;$G$6, "", Calculations!F47)</f>
        <v/>
      </c>
      <c r="H46" s="129" t="str">
        <f>IF(ROW()-ROW($B$8)&gt;$G$6, "", Calculations!H47)</f>
        <v/>
      </c>
      <c r="I46" s="127" t="str">
        <f>IF(ROW()-ROW($B$8)&gt;$G$6, "", Calculations!K47)</f>
        <v/>
      </c>
      <c r="J46" s="129" t="str">
        <f>IF(ROW()-ROW($B$8)&gt;$G$6, "", Calculations!M47)</f>
        <v/>
      </c>
      <c r="K46" s="143" t="str">
        <f>IF(ROW()-ROW($B$8)&gt;$G$6, "", Calculations!AJ47/453.592)</f>
        <v/>
      </c>
      <c r="L46" s="106" t="str">
        <f>IF(ROW()-ROW($B$8)&gt;$G$6, "", Calculations!AK47/453.592)</f>
        <v/>
      </c>
      <c r="M46" s="106" t="str">
        <f>IF(ROW()-ROW($B$8)&gt;$G$6, "", Calculations!AL47/453.592)</f>
        <v/>
      </c>
      <c r="N46" s="106" t="str">
        <f>IF(ROW()-ROW($B$8)&gt;$G$6, "", Calculations!AM47/453.592)</f>
        <v/>
      </c>
      <c r="O46" s="106" t="str">
        <f>IF(ROW()-ROW($B$8)&gt;$G$6, "", Calculations!AN47/453.592)</f>
        <v/>
      </c>
      <c r="P46" s="106" t="str">
        <f>IF(ROW()-ROW($B$8)&gt;$G$6, "", Calculations!AO47/453.592)</f>
        <v/>
      </c>
      <c r="Q46" s="106" t="str">
        <f>IF(ROW()-ROW($B$8)&gt;$G$6, "", Calculations!AP47/453.592)</f>
        <v/>
      </c>
      <c r="R46" s="106" t="str">
        <f>IF(ROW()-ROW($B$8)&gt;$G$6, "", Calculations!AQ47/453.592)</f>
        <v/>
      </c>
      <c r="S46" s="106" t="str">
        <f>IF(ROW()-ROW($B$8)&gt;$G$6, "", Calculations!AR47/453.592)</f>
        <v/>
      </c>
      <c r="T46" s="107" t="str">
        <f>IF(ROW()-ROW($B$8)&gt;$G$6,"",Q46+R46*CARB_Defaults!$M$10+S46*CARB_Defaults!$M$11)</f>
        <v/>
      </c>
      <c r="U46" s="143" t="str">
        <f>IF(ROW()-ROW($B$8)&gt;$G$6, "", Calculations!AA47)</f>
        <v/>
      </c>
      <c r="V46" s="106" t="str">
        <f>IF(ROW()-ROW($B$8)&gt;$G$6, "", Calculations!AB47)</f>
        <v/>
      </c>
      <c r="W46" s="106" t="str">
        <f>IF(ROW()-ROW($B$8)&gt;$G$6, "", Calculations!AC47)</f>
        <v/>
      </c>
      <c r="X46" s="106" t="str">
        <f>IF(ROW()-ROW($B$8)&gt;$G$6, "", Calculations!AD47)</f>
        <v/>
      </c>
      <c r="Y46" s="106" t="str">
        <f>IF(ROW()-ROW($B$8)&gt;$G$6, "", Calculations!AE47)</f>
        <v/>
      </c>
      <c r="Z46" s="106" t="str">
        <f>IF(ROW()-ROW($B$8)&gt;$G$6, "", Calculations!AF47)</f>
        <v/>
      </c>
      <c r="AA46" s="106" t="str">
        <f>IF(ROW()-ROW($B$8)&gt;$G$6, "", Calculations!AG47)</f>
        <v/>
      </c>
      <c r="AB46" s="106" t="str">
        <f>IF(ROW()-ROW($B$8)&gt;$G$6, "", Calculations!AH47)</f>
        <v/>
      </c>
      <c r="AC46" s="106" t="str">
        <f>IF(ROW()-ROW($B$8)&gt;$G$6, "", Calculations!AI47)</f>
        <v/>
      </c>
      <c r="AD46" s="108" t="str">
        <f>IF(ROW()-ROW($B$8)&gt;$G$6,"",AA46+AB46*CARB_Defaults!$M$10+AC46*CARB_Defaults!$M$11)</f>
        <v/>
      </c>
    </row>
    <row r="47" spans="3:30" x14ac:dyDescent="0.25">
      <c r="C47" s="8" t="str">
        <f>IF(ROW()-ROW($B$8)&gt;$G$6, "", Input!C66)</f>
        <v/>
      </c>
      <c r="D47" s="9" t="str">
        <f>IF(ROW()-ROW($B$8)&gt;$G$6, "", IF(Input!H66="", "", Input!H66))</f>
        <v/>
      </c>
      <c r="E47" s="9" t="str">
        <f>IF(ROW()-ROW($B$8)&gt;$G$6, "", IF(Input!I66="", "", Input!I66))</f>
        <v/>
      </c>
      <c r="F47" s="9" t="str">
        <f>IF(ROW()-ROW($B$8)&gt;$G$6, "", Input!D66)</f>
        <v/>
      </c>
      <c r="G47" s="9" t="str">
        <f>IF(ROW()-ROW($B$8)&gt;$G$6, "", Calculations!F48)</f>
        <v/>
      </c>
      <c r="H47" s="129" t="str">
        <f>IF(ROW()-ROW($B$8)&gt;$G$6, "", Calculations!H48)</f>
        <v/>
      </c>
      <c r="I47" s="127" t="str">
        <f>IF(ROW()-ROW($B$8)&gt;$G$6, "", Calculations!K48)</f>
        <v/>
      </c>
      <c r="J47" s="129" t="str">
        <f>IF(ROW()-ROW($B$8)&gt;$G$6, "", Calculations!M48)</f>
        <v/>
      </c>
      <c r="K47" s="143" t="str">
        <f>IF(ROW()-ROW($B$8)&gt;$G$6, "", Calculations!AJ48/453.592)</f>
        <v/>
      </c>
      <c r="L47" s="106" t="str">
        <f>IF(ROW()-ROW($B$8)&gt;$G$6, "", Calculations!AK48/453.592)</f>
        <v/>
      </c>
      <c r="M47" s="106" t="str">
        <f>IF(ROW()-ROW($B$8)&gt;$G$6, "", Calculations!AL48/453.592)</f>
        <v/>
      </c>
      <c r="N47" s="106" t="str">
        <f>IF(ROW()-ROW($B$8)&gt;$G$6, "", Calculations!AM48/453.592)</f>
        <v/>
      </c>
      <c r="O47" s="106" t="str">
        <f>IF(ROW()-ROW($B$8)&gt;$G$6, "", Calculations!AN48/453.592)</f>
        <v/>
      </c>
      <c r="P47" s="106" t="str">
        <f>IF(ROW()-ROW($B$8)&gt;$G$6, "", Calculations!AO48/453.592)</f>
        <v/>
      </c>
      <c r="Q47" s="106" t="str">
        <f>IF(ROW()-ROW($B$8)&gt;$G$6, "", Calculations!AP48/453.592)</f>
        <v/>
      </c>
      <c r="R47" s="106" t="str">
        <f>IF(ROW()-ROW($B$8)&gt;$G$6, "", Calculations!AQ48/453.592)</f>
        <v/>
      </c>
      <c r="S47" s="106" t="str">
        <f>IF(ROW()-ROW($B$8)&gt;$G$6, "", Calculations!AR48/453.592)</f>
        <v/>
      </c>
      <c r="T47" s="107" t="str">
        <f>IF(ROW()-ROW($B$8)&gt;$G$6,"",Q47+R47*CARB_Defaults!$M$10+S47*CARB_Defaults!$M$11)</f>
        <v/>
      </c>
      <c r="U47" s="143" t="str">
        <f>IF(ROW()-ROW($B$8)&gt;$G$6, "", Calculations!AA48)</f>
        <v/>
      </c>
      <c r="V47" s="106" t="str">
        <f>IF(ROW()-ROW($B$8)&gt;$G$6, "", Calculations!AB48)</f>
        <v/>
      </c>
      <c r="W47" s="106" t="str">
        <f>IF(ROW()-ROW($B$8)&gt;$G$6, "", Calculations!AC48)</f>
        <v/>
      </c>
      <c r="X47" s="106" t="str">
        <f>IF(ROW()-ROW($B$8)&gt;$G$6, "", Calculations!AD48)</f>
        <v/>
      </c>
      <c r="Y47" s="106" t="str">
        <f>IF(ROW()-ROW($B$8)&gt;$G$6, "", Calculations!AE48)</f>
        <v/>
      </c>
      <c r="Z47" s="106" t="str">
        <f>IF(ROW()-ROW($B$8)&gt;$G$6, "", Calculations!AF48)</f>
        <v/>
      </c>
      <c r="AA47" s="106" t="str">
        <f>IF(ROW()-ROW($B$8)&gt;$G$6, "", Calculations!AG48)</f>
        <v/>
      </c>
      <c r="AB47" s="106" t="str">
        <f>IF(ROW()-ROW($B$8)&gt;$G$6, "", Calculations!AH48)</f>
        <v/>
      </c>
      <c r="AC47" s="106" t="str">
        <f>IF(ROW()-ROW($B$8)&gt;$G$6, "", Calculations!AI48)</f>
        <v/>
      </c>
      <c r="AD47" s="108" t="str">
        <f>IF(ROW()-ROW($B$8)&gt;$G$6,"",AA47+AB47*CARB_Defaults!$M$10+AC47*CARB_Defaults!$M$11)</f>
        <v/>
      </c>
    </row>
    <row r="48" spans="3:30" x14ac:dyDescent="0.25">
      <c r="C48" s="8" t="str">
        <f>IF(ROW()-ROW($B$8)&gt;$G$6, "", Input!C67)</f>
        <v/>
      </c>
      <c r="D48" s="9" t="str">
        <f>IF(ROW()-ROW($B$8)&gt;$G$6, "", IF(Input!H67="", "", Input!H67))</f>
        <v/>
      </c>
      <c r="E48" s="9" t="str">
        <f>IF(ROW()-ROW($B$8)&gt;$G$6, "", IF(Input!I67="", "", Input!I67))</f>
        <v/>
      </c>
      <c r="F48" s="9" t="str">
        <f>IF(ROW()-ROW($B$8)&gt;$G$6, "", Input!D67)</f>
        <v/>
      </c>
      <c r="G48" s="9" t="str">
        <f>IF(ROW()-ROW($B$8)&gt;$G$6, "", Calculations!F49)</f>
        <v/>
      </c>
      <c r="H48" s="129" t="str">
        <f>IF(ROW()-ROW($B$8)&gt;$G$6, "", Calculations!H49)</f>
        <v/>
      </c>
      <c r="I48" s="127" t="str">
        <f>IF(ROW()-ROW($B$8)&gt;$G$6, "", Calculations!K49)</f>
        <v/>
      </c>
      <c r="J48" s="129" t="str">
        <f>IF(ROW()-ROW($B$8)&gt;$G$6, "", Calculations!M49)</f>
        <v/>
      </c>
      <c r="K48" s="143" t="str">
        <f>IF(ROW()-ROW($B$8)&gt;$G$6, "", Calculations!AJ49/453.592)</f>
        <v/>
      </c>
      <c r="L48" s="106" t="str">
        <f>IF(ROW()-ROW($B$8)&gt;$G$6, "", Calculations!AK49/453.592)</f>
        <v/>
      </c>
      <c r="M48" s="106" t="str">
        <f>IF(ROW()-ROW($B$8)&gt;$G$6, "", Calculations!AL49/453.592)</f>
        <v/>
      </c>
      <c r="N48" s="106" t="str">
        <f>IF(ROW()-ROW($B$8)&gt;$G$6, "", Calculations!AM49/453.592)</f>
        <v/>
      </c>
      <c r="O48" s="106" t="str">
        <f>IF(ROW()-ROW($B$8)&gt;$G$6, "", Calculations!AN49/453.592)</f>
        <v/>
      </c>
      <c r="P48" s="106" t="str">
        <f>IF(ROW()-ROW($B$8)&gt;$G$6, "", Calculations!AO49/453.592)</f>
        <v/>
      </c>
      <c r="Q48" s="106" t="str">
        <f>IF(ROW()-ROW($B$8)&gt;$G$6, "", Calculations!AP49/453.592)</f>
        <v/>
      </c>
      <c r="R48" s="106" t="str">
        <f>IF(ROW()-ROW($B$8)&gt;$G$6, "", Calculations!AQ49/453.592)</f>
        <v/>
      </c>
      <c r="S48" s="106" t="str">
        <f>IF(ROW()-ROW($B$8)&gt;$G$6, "", Calculations!AR49/453.592)</f>
        <v/>
      </c>
      <c r="T48" s="107" t="str">
        <f>IF(ROW()-ROW($B$8)&gt;$G$6,"",Q48+R48*CARB_Defaults!$M$10+S48*CARB_Defaults!$M$11)</f>
        <v/>
      </c>
      <c r="U48" s="143" t="str">
        <f>IF(ROW()-ROW($B$8)&gt;$G$6, "", Calculations!AA49)</f>
        <v/>
      </c>
      <c r="V48" s="106" t="str">
        <f>IF(ROW()-ROW($B$8)&gt;$G$6, "", Calculations!AB49)</f>
        <v/>
      </c>
      <c r="W48" s="106" t="str">
        <f>IF(ROW()-ROW($B$8)&gt;$G$6, "", Calculations!AC49)</f>
        <v/>
      </c>
      <c r="X48" s="106" t="str">
        <f>IF(ROW()-ROW($B$8)&gt;$G$6, "", Calculations!AD49)</f>
        <v/>
      </c>
      <c r="Y48" s="106" t="str">
        <f>IF(ROW()-ROW($B$8)&gt;$G$6, "", Calculations!AE49)</f>
        <v/>
      </c>
      <c r="Z48" s="106" t="str">
        <f>IF(ROW()-ROW($B$8)&gt;$G$6, "", Calculations!AF49)</f>
        <v/>
      </c>
      <c r="AA48" s="106" t="str">
        <f>IF(ROW()-ROW($B$8)&gt;$G$6, "", Calculations!AG49)</f>
        <v/>
      </c>
      <c r="AB48" s="106" t="str">
        <f>IF(ROW()-ROW($B$8)&gt;$G$6, "", Calculations!AH49)</f>
        <v/>
      </c>
      <c r="AC48" s="106" t="str">
        <f>IF(ROW()-ROW($B$8)&gt;$G$6, "", Calculations!AI49)</f>
        <v/>
      </c>
      <c r="AD48" s="108" t="str">
        <f>IF(ROW()-ROW($B$8)&gt;$G$6,"",AA48+AB48*CARB_Defaults!$M$10+AC48*CARB_Defaults!$M$11)</f>
        <v/>
      </c>
    </row>
    <row r="49" spans="3:30" x14ac:dyDescent="0.25">
      <c r="C49" s="8" t="str">
        <f>IF(ROW()-ROW($B$8)&gt;$G$6, "", Input!C68)</f>
        <v/>
      </c>
      <c r="D49" s="9" t="str">
        <f>IF(ROW()-ROW($B$8)&gt;$G$6, "", IF(Input!H68="", "", Input!H68))</f>
        <v/>
      </c>
      <c r="E49" s="9" t="str">
        <f>IF(ROW()-ROW($B$8)&gt;$G$6, "", IF(Input!I68="", "", Input!I68))</f>
        <v/>
      </c>
      <c r="F49" s="9" t="str">
        <f>IF(ROW()-ROW($B$8)&gt;$G$6, "", Input!D68)</f>
        <v/>
      </c>
      <c r="G49" s="9" t="str">
        <f>IF(ROW()-ROW($B$8)&gt;$G$6, "", Calculations!F50)</f>
        <v/>
      </c>
      <c r="H49" s="129" t="str">
        <f>IF(ROW()-ROW($B$8)&gt;$G$6, "", Calculations!H50)</f>
        <v/>
      </c>
      <c r="I49" s="127" t="str">
        <f>IF(ROW()-ROW($B$8)&gt;$G$6, "", Calculations!K50)</f>
        <v/>
      </c>
      <c r="J49" s="129" t="str">
        <f>IF(ROW()-ROW($B$8)&gt;$G$6, "", Calculations!M50)</f>
        <v/>
      </c>
      <c r="K49" s="143" t="str">
        <f>IF(ROW()-ROW($B$8)&gt;$G$6, "", Calculations!AJ50/453.592)</f>
        <v/>
      </c>
      <c r="L49" s="106" t="str">
        <f>IF(ROW()-ROW($B$8)&gt;$G$6, "", Calculations!AK50/453.592)</f>
        <v/>
      </c>
      <c r="M49" s="106" t="str">
        <f>IF(ROW()-ROW($B$8)&gt;$G$6, "", Calculations!AL50/453.592)</f>
        <v/>
      </c>
      <c r="N49" s="106" t="str">
        <f>IF(ROW()-ROW($B$8)&gt;$G$6, "", Calculations!AM50/453.592)</f>
        <v/>
      </c>
      <c r="O49" s="106" t="str">
        <f>IF(ROW()-ROW($B$8)&gt;$G$6, "", Calculations!AN50/453.592)</f>
        <v/>
      </c>
      <c r="P49" s="106" t="str">
        <f>IF(ROW()-ROW($B$8)&gt;$G$6, "", Calculations!AO50/453.592)</f>
        <v/>
      </c>
      <c r="Q49" s="106" t="str">
        <f>IF(ROW()-ROW($B$8)&gt;$G$6, "", Calculations!AP50/453.592)</f>
        <v/>
      </c>
      <c r="R49" s="106" t="str">
        <f>IF(ROW()-ROW($B$8)&gt;$G$6, "", Calculations!AQ50/453.592)</f>
        <v/>
      </c>
      <c r="S49" s="106" t="str">
        <f>IF(ROW()-ROW($B$8)&gt;$G$6, "", Calculations!AR50/453.592)</f>
        <v/>
      </c>
      <c r="T49" s="107" t="str">
        <f>IF(ROW()-ROW($B$8)&gt;$G$6,"",Q49+R49*CARB_Defaults!$M$10+S49*CARB_Defaults!$M$11)</f>
        <v/>
      </c>
      <c r="U49" s="143" t="str">
        <f>IF(ROW()-ROW($B$8)&gt;$G$6, "", Calculations!AA50)</f>
        <v/>
      </c>
      <c r="V49" s="106" t="str">
        <f>IF(ROW()-ROW($B$8)&gt;$G$6, "", Calculations!AB50)</f>
        <v/>
      </c>
      <c r="W49" s="106" t="str">
        <f>IF(ROW()-ROW($B$8)&gt;$G$6, "", Calculations!AC50)</f>
        <v/>
      </c>
      <c r="X49" s="106" t="str">
        <f>IF(ROW()-ROW($B$8)&gt;$G$6, "", Calculations!AD50)</f>
        <v/>
      </c>
      <c r="Y49" s="106" t="str">
        <f>IF(ROW()-ROW($B$8)&gt;$G$6, "", Calculations!AE50)</f>
        <v/>
      </c>
      <c r="Z49" s="106" t="str">
        <f>IF(ROW()-ROW($B$8)&gt;$G$6, "", Calculations!AF50)</f>
        <v/>
      </c>
      <c r="AA49" s="106" t="str">
        <f>IF(ROW()-ROW($B$8)&gt;$G$6, "", Calculations!AG50)</f>
        <v/>
      </c>
      <c r="AB49" s="106" t="str">
        <f>IF(ROW()-ROW($B$8)&gt;$G$6, "", Calculations!AH50)</f>
        <v/>
      </c>
      <c r="AC49" s="106" t="str">
        <f>IF(ROW()-ROW($B$8)&gt;$G$6, "", Calculations!AI50)</f>
        <v/>
      </c>
      <c r="AD49" s="108" t="str">
        <f>IF(ROW()-ROW($B$8)&gt;$G$6,"",AA49+AB49*CARB_Defaults!$M$10+AC49*CARB_Defaults!$M$11)</f>
        <v/>
      </c>
    </row>
    <row r="50" spans="3:30" x14ac:dyDescent="0.25">
      <c r="C50" s="8" t="str">
        <f>IF(ROW()-ROW($B$8)&gt;$G$6, "", Input!C69)</f>
        <v/>
      </c>
      <c r="D50" s="9" t="str">
        <f>IF(ROW()-ROW($B$8)&gt;$G$6, "", IF(Input!H69="", "", Input!H69))</f>
        <v/>
      </c>
      <c r="E50" s="9" t="str">
        <f>IF(ROW()-ROW($B$8)&gt;$G$6, "", IF(Input!I69="", "", Input!I69))</f>
        <v/>
      </c>
      <c r="F50" s="9" t="str">
        <f>IF(ROW()-ROW($B$8)&gt;$G$6, "", Input!D69)</f>
        <v/>
      </c>
      <c r="G50" s="9" t="str">
        <f>IF(ROW()-ROW($B$8)&gt;$G$6, "", Calculations!F51)</f>
        <v/>
      </c>
      <c r="H50" s="129" t="str">
        <f>IF(ROW()-ROW($B$8)&gt;$G$6, "", Calculations!H51)</f>
        <v/>
      </c>
      <c r="I50" s="127" t="str">
        <f>IF(ROW()-ROW($B$8)&gt;$G$6, "", Calculations!K51)</f>
        <v/>
      </c>
      <c r="J50" s="129" t="str">
        <f>IF(ROW()-ROW($B$8)&gt;$G$6, "", Calculations!M51)</f>
        <v/>
      </c>
      <c r="K50" s="143" t="str">
        <f>IF(ROW()-ROW($B$8)&gt;$G$6, "", Calculations!AJ51/453.592)</f>
        <v/>
      </c>
      <c r="L50" s="106" t="str">
        <f>IF(ROW()-ROW($B$8)&gt;$G$6, "", Calculations!AK51/453.592)</f>
        <v/>
      </c>
      <c r="M50" s="106" t="str">
        <f>IF(ROW()-ROW($B$8)&gt;$G$6, "", Calculations!AL51/453.592)</f>
        <v/>
      </c>
      <c r="N50" s="106" t="str">
        <f>IF(ROW()-ROW($B$8)&gt;$G$6, "", Calculations!AM51/453.592)</f>
        <v/>
      </c>
      <c r="O50" s="106" t="str">
        <f>IF(ROW()-ROW($B$8)&gt;$G$6, "", Calculations!AN51/453.592)</f>
        <v/>
      </c>
      <c r="P50" s="106" t="str">
        <f>IF(ROW()-ROW($B$8)&gt;$G$6, "", Calculations!AO51/453.592)</f>
        <v/>
      </c>
      <c r="Q50" s="106" t="str">
        <f>IF(ROW()-ROW($B$8)&gt;$G$6, "", Calculations!AP51/453.592)</f>
        <v/>
      </c>
      <c r="R50" s="106" t="str">
        <f>IF(ROW()-ROW($B$8)&gt;$G$6, "", Calculations!AQ51/453.592)</f>
        <v/>
      </c>
      <c r="S50" s="106" t="str">
        <f>IF(ROW()-ROW($B$8)&gt;$G$6, "", Calculations!AR51/453.592)</f>
        <v/>
      </c>
      <c r="T50" s="107" t="str">
        <f>IF(ROW()-ROW($B$8)&gt;$G$6,"",Q50+R50*CARB_Defaults!$M$10+S50*CARB_Defaults!$M$11)</f>
        <v/>
      </c>
      <c r="U50" s="143" t="str">
        <f>IF(ROW()-ROW($B$8)&gt;$G$6, "", Calculations!AA51)</f>
        <v/>
      </c>
      <c r="V50" s="106" t="str">
        <f>IF(ROW()-ROW($B$8)&gt;$G$6, "", Calculations!AB51)</f>
        <v/>
      </c>
      <c r="W50" s="106" t="str">
        <f>IF(ROW()-ROW($B$8)&gt;$G$6, "", Calculations!AC51)</f>
        <v/>
      </c>
      <c r="X50" s="106" t="str">
        <f>IF(ROW()-ROW($B$8)&gt;$G$6, "", Calculations!AD51)</f>
        <v/>
      </c>
      <c r="Y50" s="106" t="str">
        <f>IF(ROW()-ROW($B$8)&gt;$G$6, "", Calculations!AE51)</f>
        <v/>
      </c>
      <c r="Z50" s="106" t="str">
        <f>IF(ROW()-ROW($B$8)&gt;$G$6, "", Calculations!AF51)</f>
        <v/>
      </c>
      <c r="AA50" s="106" t="str">
        <f>IF(ROW()-ROW($B$8)&gt;$G$6, "", Calculations!AG51)</f>
        <v/>
      </c>
      <c r="AB50" s="106" t="str">
        <f>IF(ROW()-ROW($B$8)&gt;$G$6, "", Calculations!AH51)</f>
        <v/>
      </c>
      <c r="AC50" s="106" t="str">
        <f>IF(ROW()-ROW($B$8)&gt;$G$6, "", Calculations!AI51)</f>
        <v/>
      </c>
      <c r="AD50" s="108" t="str">
        <f>IF(ROW()-ROW($B$8)&gt;$G$6,"",AA50+AB50*CARB_Defaults!$M$10+AC50*CARB_Defaults!$M$11)</f>
        <v/>
      </c>
    </row>
    <row r="51" spans="3:30" x14ac:dyDescent="0.25">
      <c r="C51" s="8" t="str">
        <f>IF(ROW()-ROW($B$8)&gt;$G$6, "", Input!C70)</f>
        <v/>
      </c>
      <c r="D51" s="9" t="str">
        <f>IF(ROW()-ROW($B$8)&gt;$G$6, "", IF(Input!H70="", "", Input!H70))</f>
        <v/>
      </c>
      <c r="E51" s="9" t="str">
        <f>IF(ROW()-ROW($B$8)&gt;$G$6, "", IF(Input!I70="", "", Input!I70))</f>
        <v/>
      </c>
      <c r="F51" s="9" t="str">
        <f>IF(ROW()-ROW($B$8)&gt;$G$6, "", Input!D70)</f>
        <v/>
      </c>
      <c r="G51" s="9" t="str">
        <f>IF(ROW()-ROW($B$8)&gt;$G$6, "", Calculations!F52)</f>
        <v/>
      </c>
      <c r="H51" s="129" t="str">
        <f>IF(ROW()-ROW($B$8)&gt;$G$6, "", Calculations!H52)</f>
        <v/>
      </c>
      <c r="I51" s="127" t="str">
        <f>IF(ROW()-ROW($B$8)&gt;$G$6, "", Calculations!K52)</f>
        <v/>
      </c>
      <c r="J51" s="129" t="str">
        <f>IF(ROW()-ROW($B$8)&gt;$G$6, "", Calculations!M52)</f>
        <v/>
      </c>
      <c r="K51" s="143" t="str">
        <f>IF(ROW()-ROW($B$8)&gt;$G$6, "", Calculations!AJ52/453.592)</f>
        <v/>
      </c>
      <c r="L51" s="106" t="str">
        <f>IF(ROW()-ROW($B$8)&gt;$G$6, "", Calculations!AK52/453.592)</f>
        <v/>
      </c>
      <c r="M51" s="106" t="str">
        <f>IF(ROW()-ROW($B$8)&gt;$G$6, "", Calculations!AL52/453.592)</f>
        <v/>
      </c>
      <c r="N51" s="106" t="str">
        <f>IF(ROW()-ROW($B$8)&gt;$G$6, "", Calculations!AM52/453.592)</f>
        <v/>
      </c>
      <c r="O51" s="106" t="str">
        <f>IF(ROW()-ROW($B$8)&gt;$G$6, "", Calculations!AN52/453.592)</f>
        <v/>
      </c>
      <c r="P51" s="106" t="str">
        <f>IF(ROW()-ROW($B$8)&gt;$G$6, "", Calculations!AO52/453.592)</f>
        <v/>
      </c>
      <c r="Q51" s="106" t="str">
        <f>IF(ROW()-ROW($B$8)&gt;$G$6, "", Calculations!AP52/453.592)</f>
        <v/>
      </c>
      <c r="R51" s="106" t="str">
        <f>IF(ROW()-ROW($B$8)&gt;$G$6, "", Calculations!AQ52/453.592)</f>
        <v/>
      </c>
      <c r="S51" s="106" t="str">
        <f>IF(ROW()-ROW($B$8)&gt;$G$6, "", Calculations!AR52/453.592)</f>
        <v/>
      </c>
      <c r="T51" s="107" t="str">
        <f>IF(ROW()-ROW($B$8)&gt;$G$6,"",Q51+R51*CARB_Defaults!$M$10+S51*CARB_Defaults!$M$11)</f>
        <v/>
      </c>
      <c r="U51" s="143" t="str">
        <f>IF(ROW()-ROW($B$8)&gt;$G$6, "", Calculations!AA52)</f>
        <v/>
      </c>
      <c r="V51" s="106" t="str">
        <f>IF(ROW()-ROW($B$8)&gt;$G$6, "", Calculations!AB52)</f>
        <v/>
      </c>
      <c r="W51" s="106" t="str">
        <f>IF(ROW()-ROW($B$8)&gt;$G$6, "", Calculations!AC52)</f>
        <v/>
      </c>
      <c r="X51" s="106" t="str">
        <f>IF(ROW()-ROW($B$8)&gt;$G$6, "", Calculations!AD52)</f>
        <v/>
      </c>
      <c r="Y51" s="106" t="str">
        <f>IF(ROW()-ROW($B$8)&gt;$G$6, "", Calculations!AE52)</f>
        <v/>
      </c>
      <c r="Z51" s="106" t="str">
        <f>IF(ROW()-ROW($B$8)&gt;$G$6, "", Calculations!AF52)</f>
        <v/>
      </c>
      <c r="AA51" s="106" t="str">
        <f>IF(ROW()-ROW($B$8)&gt;$G$6, "", Calculations!AG52)</f>
        <v/>
      </c>
      <c r="AB51" s="106" t="str">
        <f>IF(ROW()-ROW($B$8)&gt;$G$6, "", Calculations!AH52)</f>
        <v/>
      </c>
      <c r="AC51" s="106" t="str">
        <f>IF(ROW()-ROW($B$8)&gt;$G$6, "", Calculations!AI52)</f>
        <v/>
      </c>
      <c r="AD51" s="108" t="str">
        <f>IF(ROW()-ROW($B$8)&gt;$G$6,"",AA51+AB51*CARB_Defaults!$M$10+AC51*CARB_Defaults!$M$11)</f>
        <v/>
      </c>
    </row>
    <row r="52" spans="3:30" x14ac:dyDescent="0.25">
      <c r="C52" s="8" t="str">
        <f>IF(ROW()-ROW($B$8)&gt;$G$6, "", Input!C71)</f>
        <v/>
      </c>
      <c r="D52" s="9" t="str">
        <f>IF(ROW()-ROW($B$8)&gt;$G$6, "", IF(Input!H71="", "", Input!H71))</f>
        <v/>
      </c>
      <c r="E52" s="9" t="str">
        <f>IF(ROW()-ROW($B$8)&gt;$G$6, "", IF(Input!I71="", "", Input!I71))</f>
        <v/>
      </c>
      <c r="F52" s="9" t="str">
        <f>IF(ROW()-ROW($B$8)&gt;$G$6, "", Input!D71)</f>
        <v/>
      </c>
      <c r="G52" s="9" t="str">
        <f>IF(ROW()-ROW($B$8)&gt;$G$6, "", Calculations!F53)</f>
        <v/>
      </c>
      <c r="H52" s="129" t="str">
        <f>IF(ROW()-ROW($B$8)&gt;$G$6, "", Calculations!H53)</f>
        <v/>
      </c>
      <c r="I52" s="127" t="str">
        <f>IF(ROW()-ROW($B$8)&gt;$G$6, "", Calculations!K53)</f>
        <v/>
      </c>
      <c r="J52" s="129" t="str">
        <f>IF(ROW()-ROW($B$8)&gt;$G$6, "", Calculations!M53)</f>
        <v/>
      </c>
      <c r="K52" s="143" t="str">
        <f>IF(ROW()-ROW($B$8)&gt;$G$6, "", Calculations!AJ53/453.592)</f>
        <v/>
      </c>
      <c r="L52" s="106" t="str">
        <f>IF(ROW()-ROW($B$8)&gt;$G$6, "", Calculations!AK53/453.592)</f>
        <v/>
      </c>
      <c r="M52" s="106" t="str">
        <f>IF(ROW()-ROW($B$8)&gt;$G$6, "", Calculations!AL53/453.592)</f>
        <v/>
      </c>
      <c r="N52" s="106" t="str">
        <f>IF(ROW()-ROW($B$8)&gt;$G$6, "", Calculations!AM53/453.592)</f>
        <v/>
      </c>
      <c r="O52" s="106" t="str">
        <f>IF(ROW()-ROW($B$8)&gt;$G$6, "", Calculations!AN53/453.592)</f>
        <v/>
      </c>
      <c r="P52" s="106" t="str">
        <f>IF(ROW()-ROW($B$8)&gt;$G$6, "", Calculations!AO53/453.592)</f>
        <v/>
      </c>
      <c r="Q52" s="106" t="str">
        <f>IF(ROW()-ROW($B$8)&gt;$G$6, "", Calculations!AP53/453.592)</f>
        <v/>
      </c>
      <c r="R52" s="106" t="str">
        <f>IF(ROW()-ROW($B$8)&gt;$G$6, "", Calculations!AQ53/453.592)</f>
        <v/>
      </c>
      <c r="S52" s="106" t="str">
        <f>IF(ROW()-ROW($B$8)&gt;$G$6, "", Calculations!AR53/453.592)</f>
        <v/>
      </c>
      <c r="T52" s="107" t="str">
        <f>IF(ROW()-ROW($B$8)&gt;$G$6,"",Q52+R52*CARB_Defaults!$M$10+S52*CARB_Defaults!$M$11)</f>
        <v/>
      </c>
      <c r="U52" s="143" t="str">
        <f>IF(ROW()-ROW($B$8)&gt;$G$6, "", Calculations!AA53)</f>
        <v/>
      </c>
      <c r="V52" s="106" t="str">
        <f>IF(ROW()-ROW($B$8)&gt;$G$6, "", Calculations!AB53)</f>
        <v/>
      </c>
      <c r="W52" s="106" t="str">
        <f>IF(ROW()-ROW($B$8)&gt;$G$6, "", Calculations!AC53)</f>
        <v/>
      </c>
      <c r="X52" s="106" t="str">
        <f>IF(ROW()-ROW($B$8)&gt;$G$6, "", Calculations!AD53)</f>
        <v/>
      </c>
      <c r="Y52" s="106" t="str">
        <f>IF(ROW()-ROW($B$8)&gt;$G$6, "", Calculations!AE53)</f>
        <v/>
      </c>
      <c r="Z52" s="106" t="str">
        <f>IF(ROW()-ROW($B$8)&gt;$G$6, "", Calculations!AF53)</f>
        <v/>
      </c>
      <c r="AA52" s="106" t="str">
        <f>IF(ROW()-ROW($B$8)&gt;$G$6, "", Calculations!AG53)</f>
        <v/>
      </c>
      <c r="AB52" s="106" t="str">
        <f>IF(ROW()-ROW($B$8)&gt;$G$6, "", Calculations!AH53)</f>
        <v/>
      </c>
      <c r="AC52" s="106" t="str">
        <f>IF(ROW()-ROW($B$8)&gt;$G$6, "", Calculations!AI53)</f>
        <v/>
      </c>
      <c r="AD52" s="108" t="str">
        <f>IF(ROW()-ROW($B$8)&gt;$G$6,"",AA52+AB52*CARB_Defaults!$M$10+AC52*CARB_Defaults!$M$11)</f>
        <v/>
      </c>
    </row>
    <row r="53" spans="3:30" x14ac:dyDescent="0.25">
      <c r="C53" s="8" t="str">
        <f>IF(ROW()-ROW($B$8)&gt;$G$6, "", Input!C72)</f>
        <v/>
      </c>
      <c r="D53" s="9" t="str">
        <f>IF(ROW()-ROW($B$8)&gt;$G$6, "", IF(Input!H72="", "", Input!H72))</f>
        <v/>
      </c>
      <c r="E53" s="9" t="str">
        <f>IF(ROW()-ROW($B$8)&gt;$G$6, "", IF(Input!I72="", "", Input!I72))</f>
        <v/>
      </c>
      <c r="F53" s="9" t="str">
        <f>IF(ROW()-ROW($B$8)&gt;$G$6, "", Input!D72)</f>
        <v/>
      </c>
      <c r="G53" s="9" t="str">
        <f>IF(ROW()-ROW($B$8)&gt;$G$6, "", Calculations!F54)</f>
        <v/>
      </c>
      <c r="H53" s="129" t="str">
        <f>IF(ROW()-ROW($B$8)&gt;$G$6, "", Calculations!H54)</f>
        <v/>
      </c>
      <c r="I53" s="127" t="str">
        <f>IF(ROW()-ROW($B$8)&gt;$G$6, "", Calculations!K54)</f>
        <v/>
      </c>
      <c r="J53" s="129" t="str">
        <f>IF(ROW()-ROW($B$8)&gt;$G$6, "", Calculations!M54)</f>
        <v/>
      </c>
      <c r="K53" s="143" t="str">
        <f>IF(ROW()-ROW($B$8)&gt;$G$6, "", Calculations!AJ54/453.592)</f>
        <v/>
      </c>
      <c r="L53" s="106" t="str">
        <f>IF(ROW()-ROW($B$8)&gt;$G$6, "", Calculations!AK54/453.592)</f>
        <v/>
      </c>
      <c r="M53" s="106" t="str">
        <f>IF(ROW()-ROW($B$8)&gt;$G$6, "", Calculations!AL54/453.592)</f>
        <v/>
      </c>
      <c r="N53" s="106" t="str">
        <f>IF(ROW()-ROW($B$8)&gt;$G$6, "", Calculations!AM54/453.592)</f>
        <v/>
      </c>
      <c r="O53" s="106" t="str">
        <f>IF(ROW()-ROW($B$8)&gt;$G$6, "", Calculations!AN54/453.592)</f>
        <v/>
      </c>
      <c r="P53" s="106" t="str">
        <f>IF(ROW()-ROW($B$8)&gt;$G$6, "", Calculations!AO54/453.592)</f>
        <v/>
      </c>
      <c r="Q53" s="106" t="str">
        <f>IF(ROW()-ROW($B$8)&gt;$G$6, "", Calculations!AP54/453.592)</f>
        <v/>
      </c>
      <c r="R53" s="106" t="str">
        <f>IF(ROW()-ROW($B$8)&gt;$G$6, "", Calculations!AQ54/453.592)</f>
        <v/>
      </c>
      <c r="S53" s="106" t="str">
        <f>IF(ROW()-ROW($B$8)&gt;$G$6, "", Calculations!AR54/453.592)</f>
        <v/>
      </c>
      <c r="T53" s="107" t="str">
        <f>IF(ROW()-ROW($B$8)&gt;$G$6,"",Q53+R53*CARB_Defaults!$M$10+S53*CARB_Defaults!$M$11)</f>
        <v/>
      </c>
      <c r="U53" s="143" t="str">
        <f>IF(ROW()-ROW($B$8)&gt;$G$6, "", Calculations!AA54)</f>
        <v/>
      </c>
      <c r="V53" s="106" t="str">
        <f>IF(ROW()-ROW($B$8)&gt;$G$6, "", Calculations!AB54)</f>
        <v/>
      </c>
      <c r="W53" s="106" t="str">
        <f>IF(ROW()-ROW($B$8)&gt;$G$6, "", Calculations!AC54)</f>
        <v/>
      </c>
      <c r="X53" s="106" t="str">
        <f>IF(ROW()-ROW($B$8)&gt;$G$6, "", Calculations!AD54)</f>
        <v/>
      </c>
      <c r="Y53" s="106" t="str">
        <f>IF(ROW()-ROW($B$8)&gt;$G$6, "", Calculations!AE54)</f>
        <v/>
      </c>
      <c r="Z53" s="106" t="str">
        <f>IF(ROW()-ROW($B$8)&gt;$G$6, "", Calculations!AF54)</f>
        <v/>
      </c>
      <c r="AA53" s="106" t="str">
        <f>IF(ROW()-ROW($B$8)&gt;$G$6, "", Calculations!AG54)</f>
        <v/>
      </c>
      <c r="AB53" s="106" t="str">
        <f>IF(ROW()-ROW($B$8)&gt;$G$6, "", Calculations!AH54)</f>
        <v/>
      </c>
      <c r="AC53" s="106" t="str">
        <f>IF(ROW()-ROW($B$8)&gt;$G$6, "", Calculations!AI54)</f>
        <v/>
      </c>
      <c r="AD53" s="108" t="str">
        <f>IF(ROW()-ROW($B$8)&gt;$G$6,"",AA53+AB53*CARB_Defaults!$M$10+AC53*CARB_Defaults!$M$11)</f>
        <v/>
      </c>
    </row>
    <row r="54" spans="3:30" x14ac:dyDescent="0.25">
      <c r="C54" s="8" t="str">
        <f>IF(ROW()-ROW($B$8)&gt;$G$6, "", Input!C73)</f>
        <v/>
      </c>
      <c r="D54" s="9" t="str">
        <f>IF(ROW()-ROW($B$8)&gt;$G$6, "", IF(Input!H73="", "", Input!H73))</f>
        <v/>
      </c>
      <c r="E54" s="9" t="str">
        <f>IF(ROW()-ROW($B$8)&gt;$G$6, "", IF(Input!I73="", "", Input!I73))</f>
        <v/>
      </c>
      <c r="F54" s="9" t="str">
        <f>IF(ROW()-ROW($B$8)&gt;$G$6, "", Input!D73)</f>
        <v/>
      </c>
      <c r="G54" s="9" t="str">
        <f>IF(ROW()-ROW($B$8)&gt;$G$6, "", Calculations!F55)</f>
        <v/>
      </c>
      <c r="H54" s="129" t="str">
        <f>IF(ROW()-ROW($B$8)&gt;$G$6, "", Calculations!H55)</f>
        <v/>
      </c>
      <c r="I54" s="127" t="str">
        <f>IF(ROW()-ROW($B$8)&gt;$G$6, "", Calculations!K55)</f>
        <v/>
      </c>
      <c r="J54" s="129" t="str">
        <f>IF(ROW()-ROW($B$8)&gt;$G$6, "", Calculations!M55)</f>
        <v/>
      </c>
      <c r="K54" s="143" t="str">
        <f>IF(ROW()-ROW($B$8)&gt;$G$6, "", Calculations!AJ55/453.592)</f>
        <v/>
      </c>
      <c r="L54" s="106" t="str">
        <f>IF(ROW()-ROW($B$8)&gt;$G$6, "", Calculations!AK55/453.592)</f>
        <v/>
      </c>
      <c r="M54" s="106" t="str">
        <f>IF(ROW()-ROW($B$8)&gt;$G$6, "", Calculations!AL55/453.592)</f>
        <v/>
      </c>
      <c r="N54" s="106" t="str">
        <f>IF(ROW()-ROW($B$8)&gt;$G$6, "", Calculations!AM55/453.592)</f>
        <v/>
      </c>
      <c r="O54" s="106" t="str">
        <f>IF(ROW()-ROW($B$8)&gt;$G$6, "", Calculations!AN55/453.592)</f>
        <v/>
      </c>
      <c r="P54" s="106" t="str">
        <f>IF(ROW()-ROW($B$8)&gt;$G$6, "", Calculations!AO55/453.592)</f>
        <v/>
      </c>
      <c r="Q54" s="106" t="str">
        <f>IF(ROW()-ROW($B$8)&gt;$G$6, "", Calculations!AP55/453.592)</f>
        <v/>
      </c>
      <c r="R54" s="106" t="str">
        <f>IF(ROW()-ROW($B$8)&gt;$G$6, "", Calculations!AQ55/453.592)</f>
        <v/>
      </c>
      <c r="S54" s="106" t="str">
        <f>IF(ROW()-ROW($B$8)&gt;$G$6, "", Calculations!AR55/453.592)</f>
        <v/>
      </c>
      <c r="T54" s="107" t="str">
        <f>IF(ROW()-ROW($B$8)&gt;$G$6,"",Q54+R54*CARB_Defaults!$M$10+S54*CARB_Defaults!$M$11)</f>
        <v/>
      </c>
      <c r="U54" s="143" t="str">
        <f>IF(ROW()-ROW($B$8)&gt;$G$6, "", Calculations!AA55)</f>
        <v/>
      </c>
      <c r="V54" s="106" t="str">
        <f>IF(ROW()-ROW($B$8)&gt;$G$6, "", Calculations!AB55)</f>
        <v/>
      </c>
      <c r="W54" s="106" t="str">
        <f>IF(ROW()-ROW($B$8)&gt;$G$6, "", Calculations!AC55)</f>
        <v/>
      </c>
      <c r="X54" s="106" t="str">
        <f>IF(ROW()-ROW($B$8)&gt;$G$6, "", Calculations!AD55)</f>
        <v/>
      </c>
      <c r="Y54" s="106" t="str">
        <f>IF(ROW()-ROW($B$8)&gt;$G$6, "", Calculations!AE55)</f>
        <v/>
      </c>
      <c r="Z54" s="106" t="str">
        <f>IF(ROW()-ROW($B$8)&gt;$G$6, "", Calculations!AF55)</f>
        <v/>
      </c>
      <c r="AA54" s="106" t="str">
        <f>IF(ROW()-ROW($B$8)&gt;$G$6, "", Calculations!AG55)</f>
        <v/>
      </c>
      <c r="AB54" s="106" t="str">
        <f>IF(ROW()-ROW($B$8)&gt;$G$6, "", Calculations!AH55)</f>
        <v/>
      </c>
      <c r="AC54" s="106" t="str">
        <f>IF(ROW()-ROW($B$8)&gt;$G$6, "", Calculations!AI55)</f>
        <v/>
      </c>
      <c r="AD54" s="108" t="str">
        <f>IF(ROW()-ROW($B$8)&gt;$G$6,"",AA54+AB54*CARB_Defaults!$M$10+AC54*CARB_Defaults!$M$11)</f>
        <v/>
      </c>
    </row>
    <row r="55" spans="3:30" x14ac:dyDescent="0.25">
      <c r="C55" s="8" t="str">
        <f>IF(ROW()-ROW($B$8)&gt;$G$6, "", Input!C74)</f>
        <v/>
      </c>
      <c r="D55" s="9" t="str">
        <f>IF(ROW()-ROW($B$8)&gt;$G$6, "", IF(Input!H74="", "", Input!H74))</f>
        <v/>
      </c>
      <c r="E55" s="9" t="str">
        <f>IF(ROW()-ROW($B$8)&gt;$G$6, "", IF(Input!I74="", "", Input!I74))</f>
        <v/>
      </c>
      <c r="F55" s="9" t="str">
        <f>IF(ROW()-ROW($B$8)&gt;$G$6, "", Input!D74)</f>
        <v/>
      </c>
      <c r="G55" s="9" t="str">
        <f>IF(ROW()-ROW($B$8)&gt;$G$6, "", Calculations!F56)</f>
        <v/>
      </c>
      <c r="H55" s="129" t="str">
        <f>IF(ROW()-ROW($B$8)&gt;$G$6, "", Calculations!H56)</f>
        <v/>
      </c>
      <c r="I55" s="127" t="str">
        <f>IF(ROW()-ROW($B$8)&gt;$G$6, "", Calculations!K56)</f>
        <v/>
      </c>
      <c r="J55" s="129" t="str">
        <f>IF(ROW()-ROW($B$8)&gt;$G$6, "", Calculations!M56)</f>
        <v/>
      </c>
      <c r="K55" s="143" t="str">
        <f>IF(ROW()-ROW($B$8)&gt;$G$6, "", Calculations!AJ56/453.592)</f>
        <v/>
      </c>
      <c r="L55" s="106" t="str">
        <f>IF(ROW()-ROW($B$8)&gt;$G$6, "", Calculations!AK56/453.592)</f>
        <v/>
      </c>
      <c r="M55" s="106" t="str">
        <f>IF(ROW()-ROW($B$8)&gt;$G$6, "", Calculations!AL56/453.592)</f>
        <v/>
      </c>
      <c r="N55" s="106" t="str">
        <f>IF(ROW()-ROW($B$8)&gt;$G$6, "", Calculations!AM56/453.592)</f>
        <v/>
      </c>
      <c r="O55" s="106" t="str">
        <f>IF(ROW()-ROW($B$8)&gt;$G$6, "", Calculations!AN56/453.592)</f>
        <v/>
      </c>
      <c r="P55" s="106" t="str">
        <f>IF(ROW()-ROW($B$8)&gt;$G$6, "", Calculations!AO56/453.592)</f>
        <v/>
      </c>
      <c r="Q55" s="106" t="str">
        <f>IF(ROW()-ROW($B$8)&gt;$G$6, "", Calculations!AP56/453.592)</f>
        <v/>
      </c>
      <c r="R55" s="106" t="str">
        <f>IF(ROW()-ROW($B$8)&gt;$G$6, "", Calculations!AQ56/453.592)</f>
        <v/>
      </c>
      <c r="S55" s="106" t="str">
        <f>IF(ROW()-ROW($B$8)&gt;$G$6, "", Calculations!AR56/453.592)</f>
        <v/>
      </c>
      <c r="T55" s="107" t="str">
        <f>IF(ROW()-ROW($B$8)&gt;$G$6,"",Q55+R55*CARB_Defaults!$M$10+S55*CARB_Defaults!$M$11)</f>
        <v/>
      </c>
      <c r="U55" s="143" t="str">
        <f>IF(ROW()-ROW($B$8)&gt;$G$6, "", Calculations!AA56)</f>
        <v/>
      </c>
      <c r="V55" s="106" t="str">
        <f>IF(ROW()-ROW($B$8)&gt;$G$6, "", Calculations!AB56)</f>
        <v/>
      </c>
      <c r="W55" s="106" t="str">
        <f>IF(ROW()-ROW($B$8)&gt;$G$6, "", Calculations!AC56)</f>
        <v/>
      </c>
      <c r="X55" s="106" t="str">
        <f>IF(ROW()-ROW($B$8)&gt;$G$6, "", Calculations!AD56)</f>
        <v/>
      </c>
      <c r="Y55" s="106" t="str">
        <f>IF(ROW()-ROW($B$8)&gt;$G$6, "", Calculations!AE56)</f>
        <v/>
      </c>
      <c r="Z55" s="106" t="str">
        <f>IF(ROW()-ROW($B$8)&gt;$G$6, "", Calculations!AF56)</f>
        <v/>
      </c>
      <c r="AA55" s="106" t="str">
        <f>IF(ROW()-ROW($B$8)&gt;$G$6, "", Calculations!AG56)</f>
        <v/>
      </c>
      <c r="AB55" s="106" t="str">
        <f>IF(ROW()-ROW($B$8)&gt;$G$6, "", Calculations!AH56)</f>
        <v/>
      </c>
      <c r="AC55" s="106" t="str">
        <f>IF(ROW()-ROW($B$8)&gt;$G$6, "", Calculations!AI56)</f>
        <v/>
      </c>
      <c r="AD55" s="108" t="str">
        <f>IF(ROW()-ROW($B$8)&gt;$G$6,"",AA55+AB55*CARB_Defaults!$M$10+AC55*CARB_Defaults!$M$11)</f>
        <v/>
      </c>
    </row>
    <row r="56" spans="3:30" x14ac:dyDescent="0.25">
      <c r="C56" s="8" t="str">
        <f>IF(ROW()-ROW($B$8)&gt;$G$6, "", Input!C75)</f>
        <v/>
      </c>
      <c r="D56" s="9" t="str">
        <f>IF(ROW()-ROW($B$8)&gt;$G$6, "", IF(Input!H75="", "", Input!H75))</f>
        <v/>
      </c>
      <c r="E56" s="9" t="str">
        <f>IF(ROW()-ROW($B$8)&gt;$G$6, "", IF(Input!I75="", "", Input!I75))</f>
        <v/>
      </c>
      <c r="F56" s="9" t="str">
        <f>IF(ROW()-ROW($B$8)&gt;$G$6, "", Input!D75)</f>
        <v/>
      </c>
      <c r="G56" s="9" t="str">
        <f>IF(ROW()-ROW($B$8)&gt;$G$6, "", Calculations!F57)</f>
        <v/>
      </c>
      <c r="H56" s="129" t="str">
        <f>IF(ROW()-ROW($B$8)&gt;$G$6, "", Calculations!H57)</f>
        <v/>
      </c>
      <c r="I56" s="127" t="str">
        <f>IF(ROW()-ROW($B$8)&gt;$G$6, "", Calculations!K57)</f>
        <v/>
      </c>
      <c r="J56" s="129" t="str">
        <f>IF(ROW()-ROW($B$8)&gt;$G$6, "", Calculations!M57)</f>
        <v/>
      </c>
      <c r="K56" s="143" t="str">
        <f>IF(ROW()-ROW($B$8)&gt;$G$6, "", Calculations!AJ57/453.592)</f>
        <v/>
      </c>
      <c r="L56" s="106" t="str">
        <f>IF(ROW()-ROW($B$8)&gt;$G$6, "", Calculations!AK57/453.592)</f>
        <v/>
      </c>
      <c r="M56" s="106" t="str">
        <f>IF(ROW()-ROW($B$8)&gt;$G$6, "", Calculations!AL57/453.592)</f>
        <v/>
      </c>
      <c r="N56" s="106" t="str">
        <f>IF(ROW()-ROW($B$8)&gt;$G$6, "", Calculations!AM57/453.592)</f>
        <v/>
      </c>
      <c r="O56" s="106" t="str">
        <f>IF(ROW()-ROW($B$8)&gt;$G$6, "", Calculations!AN57/453.592)</f>
        <v/>
      </c>
      <c r="P56" s="106" t="str">
        <f>IF(ROW()-ROW($B$8)&gt;$G$6, "", Calculations!AO57/453.592)</f>
        <v/>
      </c>
      <c r="Q56" s="106" t="str">
        <f>IF(ROW()-ROW($B$8)&gt;$G$6, "", Calculations!AP57/453.592)</f>
        <v/>
      </c>
      <c r="R56" s="106" t="str">
        <f>IF(ROW()-ROW($B$8)&gt;$G$6, "", Calculations!AQ57/453.592)</f>
        <v/>
      </c>
      <c r="S56" s="106" t="str">
        <f>IF(ROW()-ROW($B$8)&gt;$G$6, "", Calculations!AR57/453.592)</f>
        <v/>
      </c>
      <c r="T56" s="107" t="str">
        <f>IF(ROW()-ROW($B$8)&gt;$G$6,"",Q56+R56*CARB_Defaults!$M$10+S56*CARB_Defaults!$M$11)</f>
        <v/>
      </c>
      <c r="U56" s="143" t="str">
        <f>IF(ROW()-ROW($B$8)&gt;$G$6, "", Calculations!AA57)</f>
        <v/>
      </c>
      <c r="V56" s="106" t="str">
        <f>IF(ROW()-ROW($B$8)&gt;$G$6, "", Calculations!AB57)</f>
        <v/>
      </c>
      <c r="W56" s="106" t="str">
        <f>IF(ROW()-ROW($B$8)&gt;$G$6, "", Calculations!AC57)</f>
        <v/>
      </c>
      <c r="X56" s="106" t="str">
        <f>IF(ROW()-ROW($B$8)&gt;$G$6, "", Calculations!AD57)</f>
        <v/>
      </c>
      <c r="Y56" s="106" t="str">
        <f>IF(ROW()-ROW($B$8)&gt;$G$6, "", Calculations!AE57)</f>
        <v/>
      </c>
      <c r="Z56" s="106" t="str">
        <f>IF(ROW()-ROW($B$8)&gt;$G$6, "", Calculations!AF57)</f>
        <v/>
      </c>
      <c r="AA56" s="106" t="str">
        <f>IF(ROW()-ROW($B$8)&gt;$G$6, "", Calculations!AG57)</f>
        <v/>
      </c>
      <c r="AB56" s="106" t="str">
        <f>IF(ROW()-ROW($B$8)&gt;$G$6, "", Calculations!AH57)</f>
        <v/>
      </c>
      <c r="AC56" s="106" t="str">
        <f>IF(ROW()-ROW($B$8)&gt;$G$6, "", Calculations!AI57)</f>
        <v/>
      </c>
      <c r="AD56" s="108" t="str">
        <f>IF(ROW()-ROW($B$8)&gt;$G$6,"",AA56+AB56*CARB_Defaults!$M$10+AC56*CARB_Defaults!$M$11)</f>
        <v/>
      </c>
    </row>
    <row r="57" spans="3:30" x14ac:dyDescent="0.25">
      <c r="C57" s="8" t="str">
        <f>IF(ROW()-ROW($B$8)&gt;$G$6, "", Input!C76)</f>
        <v/>
      </c>
      <c r="D57" s="9" t="str">
        <f>IF(ROW()-ROW($B$8)&gt;$G$6, "", IF(Input!H76="", "", Input!H76))</f>
        <v/>
      </c>
      <c r="E57" s="9" t="str">
        <f>IF(ROW()-ROW($B$8)&gt;$G$6, "", IF(Input!I76="", "", Input!I76))</f>
        <v/>
      </c>
      <c r="F57" s="9" t="str">
        <f>IF(ROW()-ROW($B$8)&gt;$G$6, "", Input!D76)</f>
        <v/>
      </c>
      <c r="G57" s="9" t="str">
        <f>IF(ROW()-ROW($B$8)&gt;$G$6, "", Calculations!F58)</f>
        <v/>
      </c>
      <c r="H57" s="129" t="str">
        <f>IF(ROW()-ROW($B$8)&gt;$G$6, "", Calculations!H58)</f>
        <v/>
      </c>
      <c r="I57" s="127" t="str">
        <f>IF(ROW()-ROW($B$8)&gt;$G$6, "", Calculations!K58)</f>
        <v/>
      </c>
      <c r="J57" s="129" t="str">
        <f>IF(ROW()-ROW($B$8)&gt;$G$6, "", Calculations!M58)</f>
        <v/>
      </c>
      <c r="K57" s="143" t="str">
        <f>IF(ROW()-ROW($B$8)&gt;$G$6, "", Calculations!AJ58/453.592)</f>
        <v/>
      </c>
      <c r="L57" s="106" t="str">
        <f>IF(ROW()-ROW($B$8)&gt;$G$6, "", Calculations!AK58/453.592)</f>
        <v/>
      </c>
      <c r="M57" s="106" t="str">
        <f>IF(ROW()-ROW($B$8)&gt;$G$6, "", Calculations!AL58/453.592)</f>
        <v/>
      </c>
      <c r="N57" s="106" t="str">
        <f>IF(ROW()-ROW($B$8)&gt;$G$6, "", Calculations!AM58/453.592)</f>
        <v/>
      </c>
      <c r="O57" s="106" t="str">
        <f>IF(ROW()-ROW($B$8)&gt;$G$6, "", Calculations!AN58/453.592)</f>
        <v/>
      </c>
      <c r="P57" s="106" t="str">
        <f>IF(ROW()-ROW($B$8)&gt;$G$6, "", Calculations!AO58/453.592)</f>
        <v/>
      </c>
      <c r="Q57" s="106" t="str">
        <f>IF(ROW()-ROW($B$8)&gt;$G$6, "", Calculations!AP58/453.592)</f>
        <v/>
      </c>
      <c r="R57" s="106" t="str">
        <f>IF(ROW()-ROW($B$8)&gt;$G$6, "", Calculations!AQ58/453.592)</f>
        <v/>
      </c>
      <c r="S57" s="106" t="str">
        <f>IF(ROW()-ROW($B$8)&gt;$G$6, "", Calculations!AR58/453.592)</f>
        <v/>
      </c>
      <c r="T57" s="107" t="str">
        <f>IF(ROW()-ROW($B$8)&gt;$G$6,"",Q57+R57*CARB_Defaults!$M$10+S57*CARB_Defaults!$M$11)</f>
        <v/>
      </c>
      <c r="U57" s="143" t="str">
        <f>IF(ROW()-ROW($B$8)&gt;$G$6, "", Calculations!AA58)</f>
        <v/>
      </c>
      <c r="V57" s="106" t="str">
        <f>IF(ROW()-ROW($B$8)&gt;$G$6, "", Calculations!AB58)</f>
        <v/>
      </c>
      <c r="W57" s="106" t="str">
        <f>IF(ROW()-ROW($B$8)&gt;$G$6, "", Calculations!AC58)</f>
        <v/>
      </c>
      <c r="X57" s="106" t="str">
        <f>IF(ROW()-ROW($B$8)&gt;$G$6, "", Calculations!AD58)</f>
        <v/>
      </c>
      <c r="Y57" s="106" t="str">
        <f>IF(ROW()-ROW($B$8)&gt;$G$6, "", Calculations!AE58)</f>
        <v/>
      </c>
      <c r="Z57" s="106" t="str">
        <f>IF(ROW()-ROW($B$8)&gt;$G$6, "", Calculations!AF58)</f>
        <v/>
      </c>
      <c r="AA57" s="106" t="str">
        <f>IF(ROW()-ROW($B$8)&gt;$G$6, "", Calculations!AG58)</f>
        <v/>
      </c>
      <c r="AB57" s="106" t="str">
        <f>IF(ROW()-ROW($B$8)&gt;$G$6, "", Calculations!AH58)</f>
        <v/>
      </c>
      <c r="AC57" s="106" t="str">
        <f>IF(ROW()-ROW($B$8)&gt;$G$6, "", Calculations!AI58)</f>
        <v/>
      </c>
      <c r="AD57" s="108" t="str">
        <f>IF(ROW()-ROW($B$8)&gt;$G$6,"",AA57+AB57*CARB_Defaults!$M$10+AC57*CARB_Defaults!$M$11)</f>
        <v/>
      </c>
    </row>
    <row r="58" spans="3:30" x14ac:dyDescent="0.25">
      <c r="C58" s="8" t="str">
        <f>IF(ROW()-ROW($B$8)&gt;$G$6, "", Input!C77)</f>
        <v/>
      </c>
      <c r="D58" s="9" t="str">
        <f>IF(ROW()-ROW($B$8)&gt;$G$6, "", IF(Input!H77="", "", Input!H77))</f>
        <v/>
      </c>
      <c r="E58" s="9" t="str">
        <f>IF(ROW()-ROW($B$8)&gt;$G$6, "", IF(Input!I77="", "", Input!I77))</f>
        <v/>
      </c>
      <c r="F58" s="9" t="str">
        <f>IF(ROW()-ROW($B$8)&gt;$G$6, "", Input!D77)</f>
        <v/>
      </c>
      <c r="G58" s="9" t="str">
        <f>IF(ROW()-ROW($B$8)&gt;$G$6, "", Calculations!F59)</f>
        <v/>
      </c>
      <c r="H58" s="129" t="str">
        <f>IF(ROW()-ROW($B$8)&gt;$G$6, "", Calculations!H59)</f>
        <v/>
      </c>
      <c r="I58" s="127" t="str">
        <f>IF(ROW()-ROW($B$8)&gt;$G$6, "", Calculations!K59)</f>
        <v/>
      </c>
      <c r="J58" s="129" t="str">
        <f>IF(ROW()-ROW($B$8)&gt;$G$6, "", Calculations!M59)</f>
        <v/>
      </c>
      <c r="K58" s="143" t="str">
        <f>IF(ROW()-ROW($B$8)&gt;$G$6, "", Calculations!AJ59/453.592)</f>
        <v/>
      </c>
      <c r="L58" s="106" t="str">
        <f>IF(ROW()-ROW($B$8)&gt;$G$6, "", Calculations!AK59/453.592)</f>
        <v/>
      </c>
      <c r="M58" s="106" t="str">
        <f>IF(ROW()-ROW($B$8)&gt;$G$6, "", Calculations!AL59/453.592)</f>
        <v/>
      </c>
      <c r="N58" s="106" t="str">
        <f>IF(ROW()-ROW($B$8)&gt;$G$6, "", Calculations!AM59/453.592)</f>
        <v/>
      </c>
      <c r="O58" s="106" t="str">
        <f>IF(ROW()-ROW($B$8)&gt;$G$6, "", Calculations!AN59/453.592)</f>
        <v/>
      </c>
      <c r="P58" s="106" t="str">
        <f>IF(ROW()-ROW($B$8)&gt;$G$6, "", Calculations!AO59/453.592)</f>
        <v/>
      </c>
      <c r="Q58" s="106" t="str">
        <f>IF(ROW()-ROW($B$8)&gt;$G$6, "", Calculations!AP59/453.592)</f>
        <v/>
      </c>
      <c r="R58" s="106" t="str">
        <f>IF(ROW()-ROW($B$8)&gt;$G$6, "", Calculations!AQ59/453.592)</f>
        <v/>
      </c>
      <c r="S58" s="106" t="str">
        <f>IF(ROW()-ROW($B$8)&gt;$G$6, "", Calculations!AR59/453.592)</f>
        <v/>
      </c>
      <c r="T58" s="107" t="str">
        <f>IF(ROW()-ROW($B$8)&gt;$G$6,"",Q58+R58*CARB_Defaults!$M$10+S58*CARB_Defaults!$M$11)</f>
        <v/>
      </c>
      <c r="U58" s="143" t="str">
        <f>IF(ROW()-ROW($B$8)&gt;$G$6, "", Calculations!AA59)</f>
        <v/>
      </c>
      <c r="V58" s="106" t="str">
        <f>IF(ROW()-ROW($B$8)&gt;$G$6, "", Calculations!AB59)</f>
        <v/>
      </c>
      <c r="W58" s="106" t="str">
        <f>IF(ROW()-ROW($B$8)&gt;$G$6, "", Calculations!AC59)</f>
        <v/>
      </c>
      <c r="X58" s="106" t="str">
        <f>IF(ROW()-ROW($B$8)&gt;$G$6, "", Calculations!AD59)</f>
        <v/>
      </c>
      <c r="Y58" s="106" t="str">
        <f>IF(ROW()-ROW($B$8)&gt;$G$6, "", Calculations!AE59)</f>
        <v/>
      </c>
      <c r="Z58" s="106" t="str">
        <f>IF(ROW()-ROW($B$8)&gt;$G$6, "", Calculations!AF59)</f>
        <v/>
      </c>
      <c r="AA58" s="106" t="str">
        <f>IF(ROW()-ROW($B$8)&gt;$G$6, "", Calculations!AG59)</f>
        <v/>
      </c>
      <c r="AB58" s="106" t="str">
        <f>IF(ROW()-ROW($B$8)&gt;$G$6, "", Calculations!AH59)</f>
        <v/>
      </c>
      <c r="AC58" s="106" t="str">
        <f>IF(ROW()-ROW($B$8)&gt;$G$6, "", Calculations!AI59)</f>
        <v/>
      </c>
      <c r="AD58" s="108" t="str">
        <f>IF(ROW()-ROW($B$8)&gt;$G$6,"",AA58+AB58*CARB_Defaults!$M$10+AC58*CARB_Defaults!$M$11)</f>
        <v/>
      </c>
    </row>
    <row r="59" spans="3:30" x14ac:dyDescent="0.25">
      <c r="C59" s="8" t="str">
        <f>IF(ROW()-ROW($B$8)&gt;$G$6, "", Input!C78)</f>
        <v/>
      </c>
      <c r="D59" s="9" t="str">
        <f>IF(ROW()-ROW($B$8)&gt;$G$6, "", IF(Input!H78="", "", Input!H78))</f>
        <v/>
      </c>
      <c r="E59" s="9" t="str">
        <f>IF(ROW()-ROW($B$8)&gt;$G$6, "", IF(Input!I78="", "", Input!I78))</f>
        <v/>
      </c>
      <c r="F59" s="9" t="str">
        <f>IF(ROW()-ROW($B$8)&gt;$G$6, "", Input!D78)</f>
        <v/>
      </c>
      <c r="G59" s="9" t="str">
        <f>IF(ROW()-ROW($B$8)&gt;$G$6, "", Calculations!F60)</f>
        <v/>
      </c>
      <c r="H59" s="129" t="str">
        <f>IF(ROW()-ROW($B$8)&gt;$G$6, "", Calculations!H60)</f>
        <v/>
      </c>
      <c r="I59" s="127" t="str">
        <f>IF(ROW()-ROW($B$8)&gt;$G$6, "", Calculations!K60)</f>
        <v/>
      </c>
      <c r="J59" s="129" t="str">
        <f>IF(ROW()-ROW($B$8)&gt;$G$6, "", Calculations!M60)</f>
        <v/>
      </c>
      <c r="K59" s="143" t="str">
        <f>IF(ROW()-ROW($B$8)&gt;$G$6, "", Calculations!AJ60/453.592)</f>
        <v/>
      </c>
      <c r="L59" s="106" t="str">
        <f>IF(ROW()-ROW($B$8)&gt;$G$6, "", Calculations!AK60/453.592)</f>
        <v/>
      </c>
      <c r="M59" s="106" t="str">
        <f>IF(ROW()-ROW($B$8)&gt;$G$6, "", Calculations!AL60/453.592)</f>
        <v/>
      </c>
      <c r="N59" s="106" t="str">
        <f>IF(ROW()-ROW($B$8)&gt;$G$6, "", Calculations!AM60/453.592)</f>
        <v/>
      </c>
      <c r="O59" s="106" t="str">
        <f>IF(ROW()-ROW($B$8)&gt;$G$6, "", Calculations!AN60/453.592)</f>
        <v/>
      </c>
      <c r="P59" s="106" t="str">
        <f>IF(ROW()-ROW($B$8)&gt;$G$6, "", Calculations!AO60/453.592)</f>
        <v/>
      </c>
      <c r="Q59" s="106" t="str">
        <f>IF(ROW()-ROW($B$8)&gt;$G$6, "", Calculations!AP60/453.592)</f>
        <v/>
      </c>
      <c r="R59" s="106" t="str">
        <f>IF(ROW()-ROW($B$8)&gt;$G$6, "", Calculations!AQ60/453.592)</f>
        <v/>
      </c>
      <c r="S59" s="106" t="str">
        <f>IF(ROW()-ROW($B$8)&gt;$G$6, "", Calculations!AR60/453.592)</f>
        <v/>
      </c>
      <c r="T59" s="107" t="str">
        <f>IF(ROW()-ROW($B$8)&gt;$G$6,"",Q59+R59*CARB_Defaults!$M$10+S59*CARB_Defaults!$M$11)</f>
        <v/>
      </c>
      <c r="U59" s="143" t="str">
        <f>IF(ROW()-ROW($B$8)&gt;$G$6, "", Calculations!AA60)</f>
        <v/>
      </c>
      <c r="V59" s="106" t="str">
        <f>IF(ROW()-ROW($B$8)&gt;$G$6, "", Calculations!AB60)</f>
        <v/>
      </c>
      <c r="W59" s="106" t="str">
        <f>IF(ROW()-ROW($B$8)&gt;$G$6, "", Calculations!AC60)</f>
        <v/>
      </c>
      <c r="X59" s="106" t="str">
        <f>IF(ROW()-ROW($B$8)&gt;$G$6, "", Calculations!AD60)</f>
        <v/>
      </c>
      <c r="Y59" s="106" t="str">
        <f>IF(ROW()-ROW($B$8)&gt;$G$6, "", Calculations!AE60)</f>
        <v/>
      </c>
      <c r="Z59" s="106" t="str">
        <f>IF(ROW()-ROW($B$8)&gt;$G$6, "", Calculations!AF60)</f>
        <v/>
      </c>
      <c r="AA59" s="106" t="str">
        <f>IF(ROW()-ROW($B$8)&gt;$G$6, "", Calculations!AG60)</f>
        <v/>
      </c>
      <c r="AB59" s="106" t="str">
        <f>IF(ROW()-ROW($B$8)&gt;$G$6, "", Calculations!AH60)</f>
        <v/>
      </c>
      <c r="AC59" s="106" t="str">
        <f>IF(ROW()-ROW($B$8)&gt;$G$6, "", Calculations!AI60)</f>
        <v/>
      </c>
      <c r="AD59" s="108" t="str">
        <f>IF(ROW()-ROW($B$8)&gt;$G$6,"",AA59+AB59*CARB_Defaults!$M$10+AC59*CARB_Defaults!$M$11)</f>
        <v/>
      </c>
    </row>
    <row r="60" spans="3:30" x14ac:dyDescent="0.25">
      <c r="C60" s="8" t="str">
        <f>IF(ROW()-ROW($B$8)&gt;$G$6, "", Input!C79)</f>
        <v/>
      </c>
      <c r="D60" s="9" t="str">
        <f>IF(ROW()-ROW($B$8)&gt;$G$6, "", IF(Input!H79="", "", Input!H79))</f>
        <v/>
      </c>
      <c r="E60" s="9" t="str">
        <f>IF(ROW()-ROW($B$8)&gt;$G$6, "", IF(Input!I79="", "", Input!I79))</f>
        <v/>
      </c>
      <c r="F60" s="9" t="str">
        <f>IF(ROW()-ROW($B$8)&gt;$G$6, "", Input!D79)</f>
        <v/>
      </c>
      <c r="G60" s="9" t="str">
        <f>IF(ROW()-ROW($B$8)&gt;$G$6, "", Calculations!F61)</f>
        <v/>
      </c>
      <c r="H60" s="129" t="str">
        <f>IF(ROW()-ROW($B$8)&gt;$G$6, "", Calculations!H61)</f>
        <v/>
      </c>
      <c r="I60" s="127" t="str">
        <f>IF(ROW()-ROW($B$8)&gt;$G$6, "", Calculations!K61)</f>
        <v/>
      </c>
      <c r="J60" s="129" t="str">
        <f>IF(ROW()-ROW($B$8)&gt;$G$6, "", Calculations!M61)</f>
        <v/>
      </c>
      <c r="K60" s="143" t="str">
        <f>IF(ROW()-ROW($B$8)&gt;$G$6, "", Calculations!AJ61/453.592)</f>
        <v/>
      </c>
      <c r="L60" s="106" t="str">
        <f>IF(ROW()-ROW($B$8)&gt;$G$6, "", Calculations!AK61/453.592)</f>
        <v/>
      </c>
      <c r="M60" s="106" t="str">
        <f>IF(ROW()-ROW($B$8)&gt;$G$6, "", Calculations!AL61/453.592)</f>
        <v/>
      </c>
      <c r="N60" s="106" t="str">
        <f>IF(ROW()-ROW($B$8)&gt;$G$6, "", Calculations!AM61/453.592)</f>
        <v/>
      </c>
      <c r="O60" s="106" t="str">
        <f>IF(ROW()-ROW($B$8)&gt;$G$6, "", Calculations!AN61/453.592)</f>
        <v/>
      </c>
      <c r="P60" s="106" t="str">
        <f>IF(ROW()-ROW($B$8)&gt;$G$6, "", Calculations!AO61/453.592)</f>
        <v/>
      </c>
      <c r="Q60" s="106" t="str">
        <f>IF(ROW()-ROW($B$8)&gt;$G$6, "", Calculations!AP61/453.592)</f>
        <v/>
      </c>
      <c r="R60" s="106" t="str">
        <f>IF(ROW()-ROW($B$8)&gt;$G$6, "", Calculations!AQ61/453.592)</f>
        <v/>
      </c>
      <c r="S60" s="106" t="str">
        <f>IF(ROW()-ROW($B$8)&gt;$G$6, "", Calculations!AR61/453.592)</f>
        <v/>
      </c>
      <c r="T60" s="107" t="str">
        <f>IF(ROW()-ROW($B$8)&gt;$G$6,"",Q60+R60*CARB_Defaults!$M$10+S60*CARB_Defaults!$M$11)</f>
        <v/>
      </c>
      <c r="U60" s="143" t="str">
        <f>IF(ROW()-ROW($B$8)&gt;$G$6, "", Calculations!AA61)</f>
        <v/>
      </c>
      <c r="V60" s="106" t="str">
        <f>IF(ROW()-ROW($B$8)&gt;$G$6, "", Calculations!AB61)</f>
        <v/>
      </c>
      <c r="W60" s="106" t="str">
        <f>IF(ROW()-ROW($B$8)&gt;$G$6, "", Calculations!AC61)</f>
        <v/>
      </c>
      <c r="X60" s="106" t="str">
        <f>IF(ROW()-ROW($B$8)&gt;$G$6, "", Calculations!AD61)</f>
        <v/>
      </c>
      <c r="Y60" s="106" t="str">
        <f>IF(ROW()-ROW($B$8)&gt;$G$6, "", Calculations!AE61)</f>
        <v/>
      </c>
      <c r="Z60" s="106" t="str">
        <f>IF(ROW()-ROW($B$8)&gt;$G$6, "", Calculations!AF61)</f>
        <v/>
      </c>
      <c r="AA60" s="106" t="str">
        <f>IF(ROW()-ROW($B$8)&gt;$G$6, "", Calculations!AG61)</f>
        <v/>
      </c>
      <c r="AB60" s="106" t="str">
        <f>IF(ROW()-ROW($B$8)&gt;$G$6, "", Calculations!AH61)</f>
        <v/>
      </c>
      <c r="AC60" s="106" t="str">
        <f>IF(ROW()-ROW($B$8)&gt;$G$6, "", Calculations!AI61)</f>
        <v/>
      </c>
      <c r="AD60" s="108" t="str">
        <f>IF(ROW()-ROW($B$8)&gt;$G$6,"",AA60+AB60*CARB_Defaults!$M$10+AC60*CARB_Defaults!$M$11)</f>
        <v/>
      </c>
    </row>
    <row r="61" spans="3:30" x14ac:dyDescent="0.25">
      <c r="C61" s="8" t="str">
        <f>IF(ROW()-ROW($B$8)&gt;$G$6, "", Input!C80)</f>
        <v/>
      </c>
      <c r="D61" s="9" t="str">
        <f>IF(ROW()-ROW($B$8)&gt;$G$6, "", IF(Input!H80="", "", Input!H80))</f>
        <v/>
      </c>
      <c r="E61" s="9" t="str">
        <f>IF(ROW()-ROW($B$8)&gt;$G$6, "", IF(Input!I80="", "", Input!I80))</f>
        <v/>
      </c>
      <c r="F61" s="9" t="str">
        <f>IF(ROW()-ROW($B$8)&gt;$G$6, "", Input!D80)</f>
        <v/>
      </c>
      <c r="G61" s="9" t="str">
        <f>IF(ROW()-ROW($B$8)&gt;$G$6, "", Calculations!F62)</f>
        <v/>
      </c>
      <c r="H61" s="129" t="str">
        <f>IF(ROW()-ROW($B$8)&gt;$G$6, "", Calculations!H62)</f>
        <v/>
      </c>
      <c r="I61" s="127" t="str">
        <f>IF(ROW()-ROW($B$8)&gt;$G$6, "", Calculations!K62)</f>
        <v/>
      </c>
      <c r="J61" s="129" t="str">
        <f>IF(ROW()-ROW($B$8)&gt;$G$6, "", Calculations!M62)</f>
        <v/>
      </c>
      <c r="K61" s="143" t="str">
        <f>IF(ROW()-ROW($B$8)&gt;$G$6, "", Calculations!AJ62/453.592)</f>
        <v/>
      </c>
      <c r="L61" s="106" t="str">
        <f>IF(ROW()-ROW($B$8)&gt;$G$6, "", Calculations!AK62/453.592)</f>
        <v/>
      </c>
      <c r="M61" s="106" t="str">
        <f>IF(ROW()-ROW($B$8)&gt;$G$6, "", Calculations!AL62/453.592)</f>
        <v/>
      </c>
      <c r="N61" s="106" t="str">
        <f>IF(ROW()-ROW($B$8)&gt;$G$6, "", Calculations!AM62/453.592)</f>
        <v/>
      </c>
      <c r="O61" s="106" t="str">
        <f>IF(ROW()-ROW($B$8)&gt;$G$6, "", Calculations!AN62/453.592)</f>
        <v/>
      </c>
      <c r="P61" s="106" t="str">
        <f>IF(ROW()-ROW($B$8)&gt;$G$6, "", Calculations!AO62/453.592)</f>
        <v/>
      </c>
      <c r="Q61" s="106" t="str">
        <f>IF(ROW()-ROW($B$8)&gt;$G$6, "", Calculations!AP62/453.592)</f>
        <v/>
      </c>
      <c r="R61" s="106" t="str">
        <f>IF(ROW()-ROW($B$8)&gt;$G$6, "", Calculations!AQ62/453.592)</f>
        <v/>
      </c>
      <c r="S61" s="106" t="str">
        <f>IF(ROW()-ROW($B$8)&gt;$G$6, "", Calculations!AR62/453.592)</f>
        <v/>
      </c>
      <c r="T61" s="107" t="str">
        <f>IF(ROW()-ROW($B$8)&gt;$G$6,"",Q61+R61*CARB_Defaults!$M$10+S61*CARB_Defaults!$M$11)</f>
        <v/>
      </c>
      <c r="U61" s="143" t="str">
        <f>IF(ROW()-ROW($B$8)&gt;$G$6, "", Calculations!AA62)</f>
        <v/>
      </c>
      <c r="V61" s="106" t="str">
        <f>IF(ROW()-ROW($B$8)&gt;$G$6, "", Calculations!AB62)</f>
        <v/>
      </c>
      <c r="W61" s="106" t="str">
        <f>IF(ROW()-ROW($B$8)&gt;$G$6, "", Calculations!AC62)</f>
        <v/>
      </c>
      <c r="X61" s="106" t="str">
        <f>IF(ROW()-ROW($B$8)&gt;$G$6, "", Calculations!AD62)</f>
        <v/>
      </c>
      <c r="Y61" s="106" t="str">
        <f>IF(ROW()-ROW($B$8)&gt;$G$6, "", Calculations!AE62)</f>
        <v/>
      </c>
      <c r="Z61" s="106" t="str">
        <f>IF(ROW()-ROW($B$8)&gt;$G$6, "", Calculations!AF62)</f>
        <v/>
      </c>
      <c r="AA61" s="106" t="str">
        <f>IF(ROW()-ROW($B$8)&gt;$G$6, "", Calculations!AG62)</f>
        <v/>
      </c>
      <c r="AB61" s="106" t="str">
        <f>IF(ROW()-ROW($B$8)&gt;$G$6, "", Calculations!AH62)</f>
        <v/>
      </c>
      <c r="AC61" s="106" t="str">
        <f>IF(ROW()-ROW($B$8)&gt;$G$6, "", Calculations!AI62)</f>
        <v/>
      </c>
      <c r="AD61" s="108" t="str">
        <f>IF(ROW()-ROW($B$8)&gt;$G$6,"",AA61+AB61*CARB_Defaults!$M$10+AC61*CARB_Defaults!$M$11)</f>
        <v/>
      </c>
    </row>
    <row r="62" spans="3:30" x14ac:dyDescent="0.25">
      <c r="C62" s="8" t="str">
        <f>IF(ROW()-ROW($B$8)&gt;$G$6, "", Input!C81)</f>
        <v/>
      </c>
      <c r="D62" s="9" t="str">
        <f>IF(ROW()-ROW($B$8)&gt;$G$6, "", IF(Input!H81="", "", Input!H81))</f>
        <v/>
      </c>
      <c r="E62" s="9" t="str">
        <f>IF(ROW()-ROW($B$8)&gt;$G$6, "", IF(Input!I81="", "", Input!I81))</f>
        <v/>
      </c>
      <c r="F62" s="9" t="str">
        <f>IF(ROW()-ROW($B$8)&gt;$G$6, "", Input!D81)</f>
        <v/>
      </c>
      <c r="G62" s="9" t="str">
        <f>IF(ROW()-ROW($B$8)&gt;$G$6, "", Calculations!F63)</f>
        <v/>
      </c>
      <c r="H62" s="129" t="str">
        <f>IF(ROW()-ROW($B$8)&gt;$G$6, "", Calculations!H63)</f>
        <v/>
      </c>
      <c r="I62" s="127" t="str">
        <f>IF(ROW()-ROW($B$8)&gt;$G$6, "", Calculations!K63)</f>
        <v/>
      </c>
      <c r="J62" s="129" t="str">
        <f>IF(ROW()-ROW($B$8)&gt;$G$6, "", Calculations!M63)</f>
        <v/>
      </c>
      <c r="K62" s="143" t="str">
        <f>IF(ROW()-ROW($B$8)&gt;$G$6, "", Calculations!AJ63/453.592)</f>
        <v/>
      </c>
      <c r="L62" s="106" t="str">
        <f>IF(ROW()-ROW($B$8)&gt;$G$6, "", Calculations!AK63/453.592)</f>
        <v/>
      </c>
      <c r="M62" s="106" t="str">
        <f>IF(ROW()-ROW($B$8)&gt;$G$6, "", Calculations!AL63/453.592)</f>
        <v/>
      </c>
      <c r="N62" s="106" t="str">
        <f>IF(ROW()-ROW($B$8)&gt;$G$6, "", Calculations!AM63/453.592)</f>
        <v/>
      </c>
      <c r="O62" s="106" t="str">
        <f>IF(ROW()-ROW($B$8)&gt;$G$6, "", Calculations!AN63/453.592)</f>
        <v/>
      </c>
      <c r="P62" s="106" t="str">
        <f>IF(ROW()-ROW($B$8)&gt;$G$6, "", Calculations!AO63/453.592)</f>
        <v/>
      </c>
      <c r="Q62" s="106" t="str">
        <f>IF(ROW()-ROW($B$8)&gt;$G$6, "", Calculations!AP63/453.592)</f>
        <v/>
      </c>
      <c r="R62" s="106" t="str">
        <f>IF(ROW()-ROW($B$8)&gt;$G$6, "", Calculations!AQ63/453.592)</f>
        <v/>
      </c>
      <c r="S62" s="106" t="str">
        <f>IF(ROW()-ROW($B$8)&gt;$G$6, "", Calculations!AR63/453.592)</f>
        <v/>
      </c>
      <c r="T62" s="107" t="str">
        <f>IF(ROW()-ROW($B$8)&gt;$G$6,"",Q62+R62*CARB_Defaults!$M$10+S62*CARB_Defaults!$M$11)</f>
        <v/>
      </c>
      <c r="U62" s="143" t="str">
        <f>IF(ROW()-ROW($B$8)&gt;$G$6, "", Calculations!AA63)</f>
        <v/>
      </c>
      <c r="V62" s="106" t="str">
        <f>IF(ROW()-ROW($B$8)&gt;$G$6, "", Calculations!AB63)</f>
        <v/>
      </c>
      <c r="W62" s="106" t="str">
        <f>IF(ROW()-ROW($B$8)&gt;$G$6, "", Calculations!AC63)</f>
        <v/>
      </c>
      <c r="X62" s="106" t="str">
        <f>IF(ROW()-ROW($B$8)&gt;$G$6, "", Calculations!AD63)</f>
        <v/>
      </c>
      <c r="Y62" s="106" t="str">
        <f>IF(ROW()-ROW($B$8)&gt;$G$6, "", Calculations!AE63)</f>
        <v/>
      </c>
      <c r="Z62" s="106" t="str">
        <f>IF(ROW()-ROW($B$8)&gt;$G$6, "", Calculations!AF63)</f>
        <v/>
      </c>
      <c r="AA62" s="106" t="str">
        <f>IF(ROW()-ROW($B$8)&gt;$G$6, "", Calculations!AG63)</f>
        <v/>
      </c>
      <c r="AB62" s="106" t="str">
        <f>IF(ROW()-ROW($B$8)&gt;$G$6, "", Calculations!AH63)</f>
        <v/>
      </c>
      <c r="AC62" s="106" t="str">
        <f>IF(ROW()-ROW($B$8)&gt;$G$6, "", Calculations!AI63)</f>
        <v/>
      </c>
      <c r="AD62" s="108" t="str">
        <f>IF(ROW()-ROW($B$8)&gt;$G$6,"",AA62+AB62*CARB_Defaults!$M$10+AC62*CARB_Defaults!$M$11)</f>
        <v/>
      </c>
    </row>
    <row r="63" spans="3:30" x14ac:dyDescent="0.25">
      <c r="C63" s="8" t="str">
        <f>IF(ROW()-ROW($B$8)&gt;$G$6, "", Input!C82)</f>
        <v/>
      </c>
      <c r="D63" s="9" t="str">
        <f>IF(ROW()-ROW($B$8)&gt;$G$6, "", IF(Input!H82="", "", Input!H82))</f>
        <v/>
      </c>
      <c r="E63" s="9" t="str">
        <f>IF(ROW()-ROW($B$8)&gt;$G$6, "", IF(Input!I82="", "", Input!I82))</f>
        <v/>
      </c>
      <c r="F63" s="9" t="str">
        <f>IF(ROW()-ROW($B$8)&gt;$G$6, "", Input!D82)</f>
        <v/>
      </c>
      <c r="G63" s="9" t="str">
        <f>IF(ROW()-ROW($B$8)&gt;$G$6, "", Calculations!F64)</f>
        <v/>
      </c>
      <c r="H63" s="129" t="str">
        <f>IF(ROW()-ROW($B$8)&gt;$G$6, "", Calculations!H64)</f>
        <v/>
      </c>
      <c r="I63" s="127" t="str">
        <f>IF(ROW()-ROW($B$8)&gt;$G$6, "", Calculations!K64)</f>
        <v/>
      </c>
      <c r="J63" s="129" t="str">
        <f>IF(ROW()-ROW($B$8)&gt;$G$6, "", Calculations!M64)</f>
        <v/>
      </c>
      <c r="K63" s="143" t="str">
        <f>IF(ROW()-ROW($B$8)&gt;$G$6, "", Calculations!AJ64/453.592)</f>
        <v/>
      </c>
      <c r="L63" s="106" t="str">
        <f>IF(ROW()-ROW($B$8)&gt;$G$6, "", Calculations!AK64/453.592)</f>
        <v/>
      </c>
      <c r="M63" s="106" t="str">
        <f>IF(ROW()-ROW($B$8)&gt;$G$6, "", Calculations!AL64/453.592)</f>
        <v/>
      </c>
      <c r="N63" s="106" t="str">
        <f>IF(ROW()-ROW($B$8)&gt;$G$6, "", Calculations!AM64/453.592)</f>
        <v/>
      </c>
      <c r="O63" s="106" t="str">
        <f>IF(ROW()-ROW($B$8)&gt;$G$6, "", Calculations!AN64/453.592)</f>
        <v/>
      </c>
      <c r="P63" s="106" t="str">
        <f>IF(ROW()-ROW($B$8)&gt;$G$6, "", Calculations!AO64/453.592)</f>
        <v/>
      </c>
      <c r="Q63" s="106" t="str">
        <f>IF(ROW()-ROW($B$8)&gt;$G$6, "", Calculations!AP64/453.592)</f>
        <v/>
      </c>
      <c r="R63" s="106" t="str">
        <f>IF(ROW()-ROW($B$8)&gt;$G$6, "", Calculations!AQ64/453.592)</f>
        <v/>
      </c>
      <c r="S63" s="106" t="str">
        <f>IF(ROW()-ROW($B$8)&gt;$G$6, "", Calculations!AR64/453.592)</f>
        <v/>
      </c>
      <c r="T63" s="107" t="str">
        <f>IF(ROW()-ROW($B$8)&gt;$G$6,"",Q63+R63*CARB_Defaults!$M$10+S63*CARB_Defaults!$M$11)</f>
        <v/>
      </c>
      <c r="U63" s="143" t="str">
        <f>IF(ROW()-ROW($B$8)&gt;$G$6, "", Calculations!AA64)</f>
        <v/>
      </c>
      <c r="V63" s="106" t="str">
        <f>IF(ROW()-ROW($B$8)&gt;$G$6, "", Calculations!AB64)</f>
        <v/>
      </c>
      <c r="W63" s="106" t="str">
        <f>IF(ROW()-ROW($B$8)&gt;$G$6, "", Calculations!AC64)</f>
        <v/>
      </c>
      <c r="X63" s="106" t="str">
        <f>IF(ROW()-ROW($B$8)&gt;$G$6, "", Calculations!AD64)</f>
        <v/>
      </c>
      <c r="Y63" s="106" t="str">
        <f>IF(ROW()-ROW($B$8)&gt;$G$6, "", Calculations!AE64)</f>
        <v/>
      </c>
      <c r="Z63" s="106" t="str">
        <f>IF(ROW()-ROW($B$8)&gt;$G$6, "", Calculations!AF64)</f>
        <v/>
      </c>
      <c r="AA63" s="106" t="str">
        <f>IF(ROW()-ROW($B$8)&gt;$G$6, "", Calculations!AG64)</f>
        <v/>
      </c>
      <c r="AB63" s="106" t="str">
        <f>IF(ROW()-ROW($B$8)&gt;$G$6, "", Calculations!AH64)</f>
        <v/>
      </c>
      <c r="AC63" s="106" t="str">
        <f>IF(ROW()-ROW($B$8)&gt;$G$6, "", Calculations!AI64)</f>
        <v/>
      </c>
      <c r="AD63" s="108" t="str">
        <f>IF(ROW()-ROW($B$8)&gt;$G$6,"",AA63+AB63*CARB_Defaults!$M$10+AC63*CARB_Defaults!$M$11)</f>
        <v/>
      </c>
    </row>
    <row r="64" spans="3:30" x14ac:dyDescent="0.25">
      <c r="C64" s="8" t="str">
        <f>IF(ROW()-ROW($B$8)&gt;$G$6, "", Input!C83)</f>
        <v/>
      </c>
      <c r="D64" s="9" t="str">
        <f>IF(ROW()-ROW($B$8)&gt;$G$6, "", IF(Input!H83="", "", Input!H83))</f>
        <v/>
      </c>
      <c r="E64" s="9" t="str">
        <f>IF(ROW()-ROW($B$8)&gt;$G$6, "", IF(Input!I83="", "", Input!I83))</f>
        <v/>
      </c>
      <c r="F64" s="9" t="str">
        <f>IF(ROW()-ROW($B$8)&gt;$G$6, "", Input!D83)</f>
        <v/>
      </c>
      <c r="G64" s="9" t="str">
        <f>IF(ROW()-ROW($B$8)&gt;$G$6, "", Calculations!F65)</f>
        <v/>
      </c>
      <c r="H64" s="129" t="str">
        <f>IF(ROW()-ROW($B$8)&gt;$G$6, "", Calculations!H65)</f>
        <v/>
      </c>
      <c r="I64" s="127" t="str">
        <f>IF(ROW()-ROW($B$8)&gt;$G$6, "", Calculations!K65)</f>
        <v/>
      </c>
      <c r="J64" s="129" t="str">
        <f>IF(ROW()-ROW($B$8)&gt;$G$6, "", Calculations!M65)</f>
        <v/>
      </c>
      <c r="K64" s="143" t="str">
        <f>IF(ROW()-ROW($B$8)&gt;$G$6, "", Calculations!AJ65/453.592)</f>
        <v/>
      </c>
      <c r="L64" s="106" t="str">
        <f>IF(ROW()-ROW($B$8)&gt;$G$6, "", Calculations!AK65/453.592)</f>
        <v/>
      </c>
      <c r="M64" s="106" t="str">
        <f>IF(ROW()-ROW($B$8)&gt;$G$6, "", Calculations!AL65/453.592)</f>
        <v/>
      </c>
      <c r="N64" s="106" t="str">
        <f>IF(ROW()-ROW($B$8)&gt;$G$6, "", Calculations!AM65/453.592)</f>
        <v/>
      </c>
      <c r="O64" s="106" t="str">
        <f>IF(ROW()-ROW($B$8)&gt;$G$6, "", Calculations!AN65/453.592)</f>
        <v/>
      </c>
      <c r="P64" s="106" t="str">
        <f>IF(ROW()-ROW($B$8)&gt;$G$6, "", Calculations!AO65/453.592)</f>
        <v/>
      </c>
      <c r="Q64" s="106" t="str">
        <f>IF(ROW()-ROW($B$8)&gt;$G$6, "", Calculations!AP65/453.592)</f>
        <v/>
      </c>
      <c r="R64" s="106" t="str">
        <f>IF(ROW()-ROW($B$8)&gt;$G$6, "", Calculations!AQ65/453.592)</f>
        <v/>
      </c>
      <c r="S64" s="106" t="str">
        <f>IF(ROW()-ROW($B$8)&gt;$G$6, "", Calculations!AR65/453.592)</f>
        <v/>
      </c>
      <c r="T64" s="107" t="str">
        <f>IF(ROW()-ROW($B$8)&gt;$G$6,"",Q64+R64*CARB_Defaults!$M$10+S64*CARB_Defaults!$M$11)</f>
        <v/>
      </c>
      <c r="U64" s="143" t="str">
        <f>IF(ROW()-ROW($B$8)&gt;$G$6, "", Calculations!AA65)</f>
        <v/>
      </c>
      <c r="V64" s="106" t="str">
        <f>IF(ROW()-ROW($B$8)&gt;$G$6, "", Calculations!AB65)</f>
        <v/>
      </c>
      <c r="W64" s="106" t="str">
        <f>IF(ROW()-ROW($B$8)&gt;$G$6, "", Calculations!AC65)</f>
        <v/>
      </c>
      <c r="X64" s="106" t="str">
        <f>IF(ROW()-ROW($B$8)&gt;$G$6, "", Calculations!AD65)</f>
        <v/>
      </c>
      <c r="Y64" s="106" t="str">
        <f>IF(ROW()-ROW($B$8)&gt;$G$6, "", Calculations!AE65)</f>
        <v/>
      </c>
      <c r="Z64" s="106" t="str">
        <f>IF(ROW()-ROW($B$8)&gt;$G$6, "", Calculations!AF65)</f>
        <v/>
      </c>
      <c r="AA64" s="106" t="str">
        <f>IF(ROW()-ROW($B$8)&gt;$G$6, "", Calculations!AG65)</f>
        <v/>
      </c>
      <c r="AB64" s="106" t="str">
        <f>IF(ROW()-ROW($B$8)&gt;$G$6, "", Calculations!AH65)</f>
        <v/>
      </c>
      <c r="AC64" s="106" t="str">
        <f>IF(ROW()-ROW($B$8)&gt;$G$6, "", Calculations!AI65)</f>
        <v/>
      </c>
      <c r="AD64" s="108" t="str">
        <f>IF(ROW()-ROW($B$8)&gt;$G$6,"",AA64+AB64*CARB_Defaults!$M$10+AC64*CARB_Defaults!$M$11)</f>
        <v/>
      </c>
    </row>
    <row r="65" spans="3:30" x14ac:dyDescent="0.25">
      <c r="C65" s="8" t="str">
        <f>IF(ROW()-ROW($B$8)&gt;$G$6, "", Input!C84)</f>
        <v/>
      </c>
      <c r="D65" s="9" t="str">
        <f>IF(ROW()-ROW($B$8)&gt;$G$6, "", IF(Input!H84="", "", Input!H84))</f>
        <v/>
      </c>
      <c r="E65" s="9" t="str">
        <f>IF(ROW()-ROW($B$8)&gt;$G$6, "", IF(Input!I84="", "", Input!I84))</f>
        <v/>
      </c>
      <c r="F65" s="9" t="str">
        <f>IF(ROW()-ROW($B$8)&gt;$G$6, "", Input!D84)</f>
        <v/>
      </c>
      <c r="G65" s="9" t="str">
        <f>IF(ROW()-ROW($B$8)&gt;$G$6, "", Calculations!F66)</f>
        <v/>
      </c>
      <c r="H65" s="129" t="str">
        <f>IF(ROW()-ROW($B$8)&gt;$G$6, "", Calculations!H66)</f>
        <v/>
      </c>
      <c r="I65" s="127" t="str">
        <f>IF(ROW()-ROW($B$8)&gt;$G$6, "", Calculations!K66)</f>
        <v/>
      </c>
      <c r="J65" s="129" t="str">
        <f>IF(ROW()-ROW($B$8)&gt;$G$6, "", Calculations!M66)</f>
        <v/>
      </c>
      <c r="K65" s="143" t="str">
        <f>IF(ROW()-ROW($B$8)&gt;$G$6, "", Calculations!AJ66/453.592)</f>
        <v/>
      </c>
      <c r="L65" s="106" t="str">
        <f>IF(ROW()-ROW($B$8)&gt;$G$6, "", Calculations!AK66/453.592)</f>
        <v/>
      </c>
      <c r="M65" s="106" t="str">
        <f>IF(ROW()-ROW($B$8)&gt;$G$6, "", Calculations!AL66/453.592)</f>
        <v/>
      </c>
      <c r="N65" s="106" t="str">
        <f>IF(ROW()-ROW($B$8)&gt;$G$6, "", Calculations!AM66/453.592)</f>
        <v/>
      </c>
      <c r="O65" s="106" t="str">
        <f>IF(ROW()-ROW($B$8)&gt;$G$6, "", Calculations!AN66/453.592)</f>
        <v/>
      </c>
      <c r="P65" s="106" t="str">
        <f>IF(ROW()-ROW($B$8)&gt;$G$6, "", Calculations!AO66/453.592)</f>
        <v/>
      </c>
      <c r="Q65" s="106" t="str">
        <f>IF(ROW()-ROW($B$8)&gt;$G$6, "", Calculations!AP66/453.592)</f>
        <v/>
      </c>
      <c r="R65" s="106" t="str">
        <f>IF(ROW()-ROW($B$8)&gt;$G$6, "", Calculations!AQ66/453.592)</f>
        <v/>
      </c>
      <c r="S65" s="106" t="str">
        <f>IF(ROW()-ROW($B$8)&gt;$G$6, "", Calculations!AR66/453.592)</f>
        <v/>
      </c>
      <c r="T65" s="107" t="str">
        <f>IF(ROW()-ROW($B$8)&gt;$G$6,"",Q65+R65*CARB_Defaults!$M$10+S65*CARB_Defaults!$M$11)</f>
        <v/>
      </c>
      <c r="U65" s="143" t="str">
        <f>IF(ROW()-ROW($B$8)&gt;$G$6, "", Calculations!AA66)</f>
        <v/>
      </c>
      <c r="V65" s="106" t="str">
        <f>IF(ROW()-ROW($B$8)&gt;$G$6, "", Calculations!AB66)</f>
        <v/>
      </c>
      <c r="W65" s="106" t="str">
        <f>IF(ROW()-ROW($B$8)&gt;$G$6, "", Calculations!AC66)</f>
        <v/>
      </c>
      <c r="X65" s="106" t="str">
        <f>IF(ROW()-ROW($B$8)&gt;$G$6, "", Calculations!AD66)</f>
        <v/>
      </c>
      <c r="Y65" s="106" t="str">
        <f>IF(ROW()-ROW($B$8)&gt;$G$6, "", Calculations!AE66)</f>
        <v/>
      </c>
      <c r="Z65" s="106" t="str">
        <f>IF(ROW()-ROW($B$8)&gt;$G$6, "", Calculations!AF66)</f>
        <v/>
      </c>
      <c r="AA65" s="106" t="str">
        <f>IF(ROW()-ROW($B$8)&gt;$G$6, "", Calculations!AG66)</f>
        <v/>
      </c>
      <c r="AB65" s="106" t="str">
        <f>IF(ROW()-ROW($B$8)&gt;$G$6, "", Calculations!AH66)</f>
        <v/>
      </c>
      <c r="AC65" s="106" t="str">
        <f>IF(ROW()-ROW($B$8)&gt;$G$6, "", Calculations!AI66)</f>
        <v/>
      </c>
      <c r="AD65" s="108" t="str">
        <f>IF(ROW()-ROW($B$8)&gt;$G$6,"",AA65+AB65*CARB_Defaults!$M$10+AC65*CARB_Defaults!$M$11)</f>
        <v/>
      </c>
    </row>
    <row r="66" spans="3:30" x14ac:dyDescent="0.25">
      <c r="C66" s="8" t="str">
        <f>IF(ROW()-ROW($B$8)&gt;$G$6, "", Input!C85)</f>
        <v/>
      </c>
      <c r="D66" s="9" t="str">
        <f>IF(ROW()-ROW($B$8)&gt;$G$6, "", IF(Input!H85="", "", Input!H85))</f>
        <v/>
      </c>
      <c r="E66" s="9" t="str">
        <f>IF(ROW()-ROW($B$8)&gt;$G$6, "", IF(Input!I85="", "", Input!I85))</f>
        <v/>
      </c>
      <c r="F66" s="9" t="str">
        <f>IF(ROW()-ROW($B$8)&gt;$G$6, "", Input!D85)</f>
        <v/>
      </c>
      <c r="G66" s="9" t="str">
        <f>IF(ROW()-ROW($B$8)&gt;$G$6, "", Calculations!F67)</f>
        <v/>
      </c>
      <c r="H66" s="129" t="str">
        <f>IF(ROW()-ROW($B$8)&gt;$G$6, "", Calculations!H67)</f>
        <v/>
      </c>
      <c r="I66" s="127" t="str">
        <f>IF(ROW()-ROW($B$8)&gt;$G$6, "", Calculations!K67)</f>
        <v/>
      </c>
      <c r="J66" s="129" t="str">
        <f>IF(ROW()-ROW($B$8)&gt;$G$6, "", Calculations!M67)</f>
        <v/>
      </c>
      <c r="K66" s="143" t="str">
        <f>IF(ROW()-ROW($B$8)&gt;$G$6, "", Calculations!AJ67/453.592)</f>
        <v/>
      </c>
      <c r="L66" s="106" t="str">
        <f>IF(ROW()-ROW($B$8)&gt;$G$6, "", Calculations!AK67/453.592)</f>
        <v/>
      </c>
      <c r="M66" s="106" t="str">
        <f>IF(ROW()-ROW($B$8)&gt;$G$6, "", Calculations!AL67/453.592)</f>
        <v/>
      </c>
      <c r="N66" s="106" t="str">
        <f>IF(ROW()-ROW($B$8)&gt;$G$6, "", Calculations!AM67/453.592)</f>
        <v/>
      </c>
      <c r="O66" s="106" t="str">
        <f>IF(ROW()-ROW($B$8)&gt;$G$6, "", Calculations!AN67/453.592)</f>
        <v/>
      </c>
      <c r="P66" s="106" t="str">
        <f>IF(ROW()-ROW($B$8)&gt;$G$6, "", Calculations!AO67/453.592)</f>
        <v/>
      </c>
      <c r="Q66" s="106" t="str">
        <f>IF(ROW()-ROW($B$8)&gt;$G$6, "", Calculations!AP67/453.592)</f>
        <v/>
      </c>
      <c r="R66" s="106" t="str">
        <f>IF(ROW()-ROW($B$8)&gt;$G$6, "", Calculations!AQ67/453.592)</f>
        <v/>
      </c>
      <c r="S66" s="106" t="str">
        <f>IF(ROW()-ROW($B$8)&gt;$G$6, "", Calculations!AR67/453.592)</f>
        <v/>
      </c>
      <c r="T66" s="107" t="str">
        <f>IF(ROW()-ROW($B$8)&gt;$G$6,"",Q66+R66*CARB_Defaults!$M$10+S66*CARB_Defaults!$M$11)</f>
        <v/>
      </c>
      <c r="U66" s="143" t="str">
        <f>IF(ROW()-ROW($B$8)&gt;$G$6, "", Calculations!AA67)</f>
        <v/>
      </c>
      <c r="V66" s="106" t="str">
        <f>IF(ROW()-ROW($B$8)&gt;$G$6, "", Calculations!AB67)</f>
        <v/>
      </c>
      <c r="W66" s="106" t="str">
        <f>IF(ROW()-ROW($B$8)&gt;$G$6, "", Calculations!AC67)</f>
        <v/>
      </c>
      <c r="X66" s="106" t="str">
        <f>IF(ROW()-ROW($B$8)&gt;$G$6, "", Calculations!AD67)</f>
        <v/>
      </c>
      <c r="Y66" s="106" t="str">
        <f>IF(ROW()-ROW($B$8)&gt;$G$6, "", Calculations!AE67)</f>
        <v/>
      </c>
      <c r="Z66" s="106" t="str">
        <f>IF(ROW()-ROW($B$8)&gt;$G$6, "", Calculations!AF67)</f>
        <v/>
      </c>
      <c r="AA66" s="106" t="str">
        <f>IF(ROW()-ROW($B$8)&gt;$G$6, "", Calculations!AG67)</f>
        <v/>
      </c>
      <c r="AB66" s="106" t="str">
        <f>IF(ROW()-ROW($B$8)&gt;$G$6, "", Calculations!AH67)</f>
        <v/>
      </c>
      <c r="AC66" s="106" t="str">
        <f>IF(ROW()-ROW($B$8)&gt;$G$6, "", Calculations!AI67)</f>
        <v/>
      </c>
      <c r="AD66" s="108" t="str">
        <f>IF(ROW()-ROW($B$8)&gt;$G$6,"",AA66+AB66*CARB_Defaults!$M$10+AC66*CARB_Defaults!$M$11)</f>
        <v/>
      </c>
    </row>
    <row r="67" spans="3:30" ht="15.75" thickBot="1" x14ac:dyDescent="0.3">
      <c r="C67" s="17" t="str">
        <f>IF(ROW()-ROW($B$8)&gt;$G$6, "", Input!C86)</f>
        <v/>
      </c>
      <c r="D67" s="18" t="str">
        <f>IF(ROW()-ROW($B$8)&gt;$G$6, "", IF(Input!H86="", "", Input!H86))</f>
        <v/>
      </c>
      <c r="E67" s="18" t="str">
        <f>IF(ROW()-ROW($B$8)&gt;$G$6, "", IF(Input!I86="", "", Input!I86))</f>
        <v/>
      </c>
      <c r="F67" s="18" t="str">
        <f>IF(ROW()-ROW($B$8)&gt;$G$6, "", Input!D86)</f>
        <v/>
      </c>
      <c r="G67" s="18" t="str">
        <f>IF(ROW()-ROW($B$8)&gt;$G$6, "", Calculations!F68)</f>
        <v/>
      </c>
      <c r="H67" s="137" t="str">
        <f>IF(ROW()-ROW($B$8)&gt;$G$6, "", Calculations!H68)</f>
        <v/>
      </c>
      <c r="I67" s="128" t="str">
        <f>IF(ROW()-ROW($B$8)&gt;$G$6, "", Calculations!K68)</f>
        <v/>
      </c>
      <c r="J67" s="137" t="str">
        <f>IF(ROW()-ROW($B$8)&gt;$G$6, "", Calculations!M68)</f>
        <v/>
      </c>
      <c r="K67" s="144" t="str">
        <f>IF(ROW()-ROW($B$8)&gt;$G$6, "", Calculations!AJ68/453.592)</f>
        <v/>
      </c>
      <c r="L67" s="110" t="str">
        <f>IF(ROW()-ROW($B$8)&gt;$G$6, "", Calculations!AK68/453.592)</f>
        <v/>
      </c>
      <c r="M67" s="110" t="str">
        <f>IF(ROW()-ROW($B$8)&gt;$G$6, "", Calculations!AL68/453.592)</f>
        <v/>
      </c>
      <c r="N67" s="110" t="str">
        <f>IF(ROW()-ROW($B$8)&gt;$G$6, "", Calculations!AM68/453.592)</f>
        <v/>
      </c>
      <c r="O67" s="110" t="str">
        <f>IF(ROW()-ROW($B$8)&gt;$G$6, "", Calculations!AN68/453.592)</f>
        <v/>
      </c>
      <c r="P67" s="110" t="str">
        <f>IF(ROW()-ROW($B$8)&gt;$G$6, "", Calculations!AO68/453.592)</f>
        <v/>
      </c>
      <c r="Q67" s="110" t="str">
        <f>IF(ROW()-ROW($B$8)&gt;$G$6, "", Calculations!AP68/453.592)</f>
        <v/>
      </c>
      <c r="R67" s="110" t="str">
        <f>IF(ROW()-ROW($B$8)&gt;$G$6, "", Calculations!AQ68/453.592)</f>
        <v/>
      </c>
      <c r="S67" s="110" t="str">
        <f>IF(ROW()-ROW($B$8)&gt;$G$6, "", Calculations!AR68/453.592)</f>
        <v/>
      </c>
      <c r="T67" s="111" t="str">
        <f>IF(ROW()-ROW($B$8)&gt;$G$6,"",Q67+R67*CARB_Defaults!$M$10+S67*CARB_Defaults!$M$11)</f>
        <v/>
      </c>
      <c r="U67" s="144" t="str">
        <f>IF(ROW()-ROW($B$8)&gt;$G$6, "", Calculations!AA68)</f>
        <v/>
      </c>
      <c r="V67" s="110" t="str">
        <f>IF(ROW()-ROW($B$8)&gt;$G$6, "", Calculations!AB68)</f>
        <v/>
      </c>
      <c r="W67" s="110" t="str">
        <f>IF(ROW()-ROW($B$8)&gt;$G$6, "", Calculations!AC68)</f>
        <v/>
      </c>
      <c r="X67" s="110" t="str">
        <f>IF(ROW()-ROW($B$8)&gt;$G$6, "", Calculations!AD68)</f>
        <v/>
      </c>
      <c r="Y67" s="110" t="str">
        <f>IF(ROW()-ROW($B$8)&gt;$G$6, "", Calculations!AE68)</f>
        <v/>
      </c>
      <c r="Z67" s="110" t="str">
        <f>IF(ROW()-ROW($B$8)&gt;$G$6, "", Calculations!AF68)</f>
        <v/>
      </c>
      <c r="AA67" s="110" t="str">
        <f>IF(ROW()-ROW($B$8)&gt;$G$6, "", Calculations!AG68)</f>
        <v/>
      </c>
      <c r="AB67" s="110" t="str">
        <f>IF(ROW()-ROW($B$8)&gt;$G$6, "", Calculations!AH68)</f>
        <v/>
      </c>
      <c r="AC67" s="110" t="str">
        <f>IF(ROW()-ROW($B$8)&gt;$G$6, "", Calculations!AI68)</f>
        <v/>
      </c>
      <c r="AD67" s="109" t="str">
        <f>IF(ROW()-ROW($B$8)&gt;$G$6,"",AA67+AB67*CARB_Defaults!$M$10+AC67*CARB_Defaults!$M$11)</f>
        <v/>
      </c>
    </row>
  </sheetData>
  <sheetProtection password="DFA7" sheet="1" objects="1" scenarios="1"/>
  <mergeCells count="3">
    <mergeCell ref="C7:J7"/>
    <mergeCell ref="U7:AD7"/>
    <mergeCell ref="K7:T7"/>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67"/>
  <sheetViews>
    <sheetView topLeftCell="B1" zoomScale="85" zoomScaleNormal="85" workbookViewId="0">
      <selection activeCell="B1" sqref="B1"/>
    </sheetView>
  </sheetViews>
  <sheetFormatPr defaultRowHeight="15" x14ac:dyDescent="0.25"/>
  <cols>
    <col min="1" max="1" width="9.140625" style="7" hidden="1" customWidth="1"/>
    <col min="2" max="2" width="10.7109375" style="7" customWidth="1"/>
    <col min="3" max="3" width="12.42578125" style="7" customWidth="1"/>
    <col min="4" max="4" width="11" style="7" customWidth="1"/>
    <col min="5" max="5" width="12" style="7" customWidth="1"/>
    <col min="6" max="6" width="23" style="7" bestFit="1" customWidth="1"/>
    <col min="7" max="7" width="33.140625" style="7" bestFit="1" customWidth="1"/>
    <col min="8" max="9" width="14.42578125" style="7" customWidth="1"/>
    <col min="10" max="11" width="14.85546875" style="7" customWidth="1"/>
    <col min="12" max="19" width="11.85546875" style="7" customWidth="1"/>
    <col min="20" max="29" width="10.42578125" style="7" customWidth="1"/>
    <col min="30" max="16384" width="9.140625" style="7"/>
  </cols>
  <sheetData>
    <row r="1" spans="1:31" ht="18.75" x14ac:dyDescent="0.3">
      <c r="C1" s="10" t="s">
        <v>56</v>
      </c>
    </row>
    <row r="6" spans="1:31" ht="15.75" thickBot="1" x14ac:dyDescent="0.3">
      <c r="C6" s="75" t="s">
        <v>112</v>
      </c>
      <c r="D6" s="33">
        <f>Input!E21</f>
        <v>0</v>
      </c>
      <c r="E6" s="6"/>
      <c r="F6" s="75" t="s">
        <v>136</v>
      </c>
      <c r="G6" s="6">
        <f>COUNTA(Input!K28:K87)</f>
        <v>0</v>
      </c>
    </row>
    <row r="7" spans="1:31" ht="15.75" customHeight="1" x14ac:dyDescent="0.25">
      <c r="A7" s="7" t="s">
        <v>25</v>
      </c>
      <c r="C7" s="203" t="s">
        <v>62</v>
      </c>
      <c r="D7" s="204"/>
      <c r="E7" s="204"/>
      <c r="F7" s="204"/>
      <c r="G7" s="204"/>
      <c r="H7" s="204"/>
      <c r="I7" s="204"/>
      <c r="J7" s="206"/>
      <c r="K7" s="145"/>
      <c r="L7" s="203" t="s">
        <v>201</v>
      </c>
      <c r="M7" s="204"/>
      <c r="N7" s="204"/>
      <c r="O7" s="204"/>
      <c r="P7" s="204"/>
      <c r="Q7" s="204"/>
      <c r="R7" s="204"/>
      <c r="S7" s="204"/>
      <c r="T7" s="204"/>
      <c r="U7" s="205"/>
      <c r="V7" s="207" t="s">
        <v>193</v>
      </c>
      <c r="W7" s="204"/>
      <c r="X7" s="204"/>
      <c r="Y7" s="204"/>
      <c r="Z7" s="204"/>
      <c r="AA7" s="204"/>
      <c r="AB7" s="204"/>
      <c r="AC7" s="204"/>
      <c r="AD7" s="204"/>
      <c r="AE7" s="205"/>
    </row>
    <row r="8" spans="1:31" ht="31.5" x14ac:dyDescent="0.25">
      <c r="B8" s="11"/>
      <c r="C8" s="15" t="str">
        <f>Input!C27</f>
        <v>Vessel Name</v>
      </c>
      <c r="D8" s="13" t="str">
        <f>Input!H27</f>
        <v>Vessel Number</v>
      </c>
      <c r="E8" s="13" t="str">
        <f>Input!I27</f>
        <v>Home Port</v>
      </c>
      <c r="F8" s="13" t="str">
        <f>Input!D27</f>
        <v>Vessel Type</v>
      </c>
      <c r="G8" s="13" t="str">
        <f>Input!$L$27</f>
        <v>Auxiliary Engine Type</v>
      </c>
      <c r="H8" s="13" t="str">
        <f>Input!F27</f>
        <v>Engine Model Year</v>
      </c>
      <c r="I8" s="13" t="str">
        <f>Input!G27</f>
        <v>Engine Rated Power (hp)</v>
      </c>
      <c r="J8" s="13" t="s">
        <v>47</v>
      </c>
      <c r="K8" s="146" t="s">
        <v>168</v>
      </c>
      <c r="L8" s="15" t="s">
        <v>48</v>
      </c>
      <c r="M8" s="13" t="s">
        <v>61</v>
      </c>
      <c r="N8" s="13" t="s">
        <v>36</v>
      </c>
      <c r="O8" s="13" t="s">
        <v>54</v>
      </c>
      <c r="P8" s="13" t="s">
        <v>37</v>
      </c>
      <c r="Q8" s="13" t="s">
        <v>150</v>
      </c>
      <c r="R8" s="13" t="s">
        <v>49</v>
      </c>
      <c r="S8" s="13" t="s">
        <v>50</v>
      </c>
      <c r="T8" s="13" t="s">
        <v>51</v>
      </c>
      <c r="U8" s="16" t="s">
        <v>162</v>
      </c>
      <c r="V8" s="14" t="s">
        <v>48</v>
      </c>
      <c r="W8" s="13" t="s">
        <v>61</v>
      </c>
      <c r="X8" s="13" t="s">
        <v>36</v>
      </c>
      <c r="Y8" s="13" t="s">
        <v>54</v>
      </c>
      <c r="Z8" s="13" t="s">
        <v>37</v>
      </c>
      <c r="AA8" s="13" t="s">
        <v>150</v>
      </c>
      <c r="AB8" s="13" t="s">
        <v>49</v>
      </c>
      <c r="AC8" s="13" t="s">
        <v>50</v>
      </c>
      <c r="AD8" s="13" t="s">
        <v>51</v>
      </c>
      <c r="AE8" s="16" t="s">
        <v>162</v>
      </c>
    </row>
    <row r="9" spans="1:31" x14ac:dyDescent="0.25">
      <c r="C9" s="8" t="str">
        <f>IF(ROW()-ROW($B$8)&gt;$G$6, "", Input!K28)</f>
        <v/>
      </c>
      <c r="D9" s="9" t="str">
        <f>IF(ROW()-ROW($B$8)&gt;$G$6, "", IF(Input!H28="", "", Input!H28))</f>
        <v/>
      </c>
      <c r="E9" s="9" t="str">
        <f>IF(ROW()-ROW($B$8)&gt;$G$6, "", IF(Input!I28="", "", Input!I28))</f>
        <v/>
      </c>
      <c r="F9" s="9" t="str">
        <f>IF(ROW()-ROW($B$8)&gt;$G$6, "", INDEX(Input!D$28:D$87, MATCH($C9, Input!$C$28:$C$87, 0)))</f>
        <v/>
      </c>
      <c r="G9" s="9" t="str">
        <f>IF(ROW()-ROW($B$8)&gt;$G$6, "", Input!L28)</f>
        <v/>
      </c>
      <c r="H9" s="9" t="str">
        <f>IF(ROW()-ROW($B$8)&gt;$G$6, "", Calculations!F74)</f>
        <v/>
      </c>
      <c r="I9" s="130" t="str">
        <f>IF(ROW()-ROW($B$8)&gt;$G$6, "", Calculations!H74)</f>
        <v/>
      </c>
      <c r="J9" s="127" t="str">
        <f>IF(ROW()-ROW($B$8)&gt;$G$6, "", Calculations!K74)</f>
        <v/>
      </c>
      <c r="K9" s="147" t="str">
        <f>IF(ROW()-ROW($B$8)&gt;$G$6, "", Calculations!M74)</f>
        <v/>
      </c>
      <c r="L9" s="143" t="str">
        <f>IF(ROW()-ROW($B$8)&gt;$G$6,"",Calculations!AJ74/453.592)</f>
        <v/>
      </c>
      <c r="M9" s="106" t="str">
        <f>IF(ROW()-ROW($B$8)&gt;$G$6,"",Calculations!AK74/453.592)</f>
        <v/>
      </c>
      <c r="N9" s="106" t="str">
        <f>IF(ROW()-ROW($B$8)&gt;$G$6,"",Calculations!AL74/453.592)</f>
        <v/>
      </c>
      <c r="O9" s="106" t="str">
        <f>IF(ROW()-ROW($B$8)&gt;$G$6,"",Calculations!AM74/453.592)</f>
        <v/>
      </c>
      <c r="P9" s="106" t="str">
        <f>IF(ROW()-ROW($B$8)&gt;$G$6,"",Calculations!AN74/453.592)</f>
        <v/>
      </c>
      <c r="Q9" s="106" t="str">
        <f>IF(ROW()-ROW($B$8)&gt;$G$6,"",Calculations!AO74/453.592)</f>
        <v/>
      </c>
      <c r="R9" s="106" t="str">
        <f>IF(ROW()-ROW($B$8)&gt;$G$6,"",Calculations!AP74/453.592)</f>
        <v/>
      </c>
      <c r="S9" s="106" t="str">
        <f>IF(ROW()-ROW($B$8)&gt;$G$6,"",Calculations!AQ74/453.592)</f>
        <v/>
      </c>
      <c r="T9" s="106" t="str">
        <f>IF(ROW()-ROW($B$8)&gt;$G$6,"",Calculations!AR74/453.592)</f>
        <v/>
      </c>
      <c r="U9" s="107" t="str">
        <f>IF(ROW()-ROW($B$8)&gt;$G$6,"",R9+S9*CARB_Defaults!$M$10+T9*CARB_Defaults!$M$11)</f>
        <v/>
      </c>
      <c r="V9" s="141" t="str">
        <f>IF(ROW()-ROW($B$8)&gt;$G$6,"",Calculations!AA74)</f>
        <v/>
      </c>
      <c r="W9" s="112" t="str">
        <f>IF(ROW()-ROW($B$8)&gt;$G$6,"",Calculations!AB74)</f>
        <v/>
      </c>
      <c r="X9" s="112" t="str">
        <f>IF(ROW()-ROW($B$8)&gt;$G$6,"",Calculations!AC74)</f>
        <v/>
      </c>
      <c r="Y9" s="112" t="str">
        <f>IF(ROW()-ROW($B$8)&gt;$G$6,"",Calculations!AD74)</f>
        <v/>
      </c>
      <c r="Z9" s="112" t="str">
        <f>IF(ROW()-ROW($B$8)&gt;$G$6,"",Calculations!AE74)</f>
        <v/>
      </c>
      <c r="AA9" s="106" t="str">
        <f>IF(ROW()-ROW($B$8)&gt;$G$6,"",Calculations!AF74)</f>
        <v/>
      </c>
      <c r="AB9" s="112" t="str">
        <f>IF(ROW()-ROW($B$8)&gt;$G$6,"",Calculations!AG74)</f>
        <v/>
      </c>
      <c r="AC9" s="112" t="str">
        <f>IF(ROW()-ROW($B$8)&gt;$G$6,"",Calculations!AH74)</f>
        <v/>
      </c>
      <c r="AD9" s="112" t="str">
        <f>IF(ROW()-ROW($B$8)&gt;$G$6,"",Calculations!AI74)</f>
        <v/>
      </c>
      <c r="AE9" s="108" t="str">
        <f>IF(ROW()-ROW($B$8)&gt;$G$6,"",AB9+AC9*CARB_Defaults!$M$10+AD9*CARB_Defaults!$M$11)</f>
        <v/>
      </c>
    </row>
    <row r="10" spans="1:31" x14ac:dyDescent="0.25">
      <c r="C10" s="8" t="str">
        <f>IF(ROW()-ROW($B$8)&gt;$G$6, "", Input!K29)</f>
        <v/>
      </c>
      <c r="D10" s="9" t="str">
        <f>IF(ROW()-ROW($B$8)&gt;$G$6, "", INDEX(MainEngineEmissRates!D$9:D$67, MATCH($C10, MainEngineEmissRates!$C$9:$C$67, 0)))</f>
        <v/>
      </c>
      <c r="E10" s="9" t="str">
        <f>IF(ROW()-ROW($B$8)&gt;$G$6, "", INDEX(MainEngineEmissRates!E$9:E$67, MATCH($C10, MainEngineEmissRates!$C$9:$C$67, 0)))</f>
        <v/>
      </c>
      <c r="F10" s="9" t="str">
        <f>IF(ROW()-ROW($B$8)&gt;$G$6, "", INDEX(Input!D$28:D$87, MATCH($C10, Input!$C$28:$C$87, 0)))</f>
        <v/>
      </c>
      <c r="G10" s="9" t="str">
        <f>IF(ROW()-ROW($B$8)&gt;$G$6, "", Input!L29)</f>
        <v/>
      </c>
      <c r="H10" s="9" t="str">
        <f>IF(ROW()-ROW($B$8)&gt;$G$6, "", Calculations!F75)</f>
        <v/>
      </c>
      <c r="I10" s="130" t="str">
        <f>IF(ROW()-ROW($B$8)&gt;$G$6, "", Calculations!H75)</f>
        <v/>
      </c>
      <c r="J10" s="127" t="str">
        <f>IF(ROW()-ROW($B$8)&gt;$G$6, "", Calculations!K75)</f>
        <v/>
      </c>
      <c r="K10" s="147" t="str">
        <f>IF(ROW()-ROW($B$8)&gt;$G$6, "", Calculations!M75)</f>
        <v/>
      </c>
      <c r="L10" s="143" t="str">
        <f>IF(ROW()-ROW($B$8)&gt;$G$6,"",Calculations!AJ75/453.592)</f>
        <v/>
      </c>
      <c r="M10" s="106" t="str">
        <f>IF(ROW()-ROW($B$8)&gt;$G$6,"",Calculations!AK75/453.592)</f>
        <v/>
      </c>
      <c r="N10" s="106" t="str">
        <f>IF(ROW()-ROW($B$8)&gt;$G$6,"",Calculations!AL75/453.592)</f>
        <v/>
      </c>
      <c r="O10" s="106" t="str">
        <f>IF(ROW()-ROW($B$8)&gt;$G$6,"",Calculations!AM75/453.592)</f>
        <v/>
      </c>
      <c r="P10" s="106" t="str">
        <f>IF(ROW()-ROW($B$8)&gt;$G$6,"",Calculations!AN75/453.592)</f>
        <v/>
      </c>
      <c r="Q10" s="106" t="str">
        <f>IF(ROW()-ROW($B$8)&gt;$G$6,"",Calculations!AO75/453.592)</f>
        <v/>
      </c>
      <c r="R10" s="106" t="str">
        <f>IF(ROW()-ROW($B$8)&gt;$G$6,"",Calculations!AP75/453.592)</f>
        <v/>
      </c>
      <c r="S10" s="106" t="str">
        <f>IF(ROW()-ROW($B$8)&gt;$G$6,"",Calculations!AQ75/453.592)</f>
        <v/>
      </c>
      <c r="T10" s="106" t="str">
        <f>IF(ROW()-ROW($B$8)&gt;$G$6,"",Calculations!AR75/453.592)</f>
        <v/>
      </c>
      <c r="U10" s="107" t="str">
        <f>IF(ROW()-ROW($B$8)&gt;$G$6,"",R10+S10*CARB_Defaults!$M$10+T10*CARB_Defaults!$M$11)</f>
        <v/>
      </c>
      <c r="V10" s="141" t="str">
        <f>IF(ROW()-ROW($B$8)&gt;$G$6,"",Calculations!AA75)</f>
        <v/>
      </c>
      <c r="W10" s="112" t="str">
        <f>IF(ROW()-ROW($B$8)&gt;$G$6,"",Calculations!AB75)</f>
        <v/>
      </c>
      <c r="X10" s="112" t="str">
        <f>IF(ROW()-ROW($B$8)&gt;$G$6,"",Calculations!AC75)</f>
        <v/>
      </c>
      <c r="Y10" s="112" t="str">
        <f>IF(ROW()-ROW($B$8)&gt;$G$6,"",Calculations!AD75)</f>
        <v/>
      </c>
      <c r="Z10" s="112" t="str">
        <f>IF(ROW()-ROW($B$8)&gt;$G$6,"",Calculations!AE75)</f>
        <v/>
      </c>
      <c r="AA10" s="106" t="str">
        <f>IF(ROW()-ROW($B$8)&gt;$G$6,"",Calculations!AF75)</f>
        <v/>
      </c>
      <c r="AB10" s="112" t="str">
        <f>IF(ROW()-ROW($B$8)&gt;$G$6,"",Calculations!AG75)</f>
        <v/>
      </c>
      <c r="AC10" s="112" t="str">
        <f>IF(ROW()-ROW($B$8)&gt;$G$6,"",Calculations!AH75)</f>
        <v/>
      </c>
      <c r="AD10" s="112" t="str">
        <f>IF(ROW()-ROW($B$8)&gt;$G$6,"",Calculations!AI75)</f>
        <v/>
      </c>
      <c r="AE10" s="108" t="str">
        <f>IF(ROW()-ROW($B$8)&gt;$G$6,"",AB10+AC10*CARB_Defaults!$M$10+AD10*CARB_Defaults!$M$11)</f>
        <v/>
      </c>
    </row>
    <row r="11" spans="1:31" x14ac:dyDescent="0.25">
      <c r="C11" s="8" t="str">
        <f>IF(ROW()-ROW($B$8)&gt;$G$6, "", Input!K30)</f>
        <v/>
      </c>
      <c r="D11" s="9" t="str">
        <f>IF(ROW()-ROW($B$8)&gt;$G$6, "", INDEX(MainEngineEmissRates!D$9:D$67, MATCH($C11, MainEngineEmissRates!$C$9:$C$67, 0)))</f>
        <v/>
      </c>
      <c r="E11" s="9" t="str">
        <f>IF(ROW()-ROW($B$8)&gt;$G$6, "", INDEX(MainEngineEmissRates!E$9:E$67, MATCH($C11, MainEngineEmissRates!$C$9:$C$67, 0)))</f>
        <v/>
      </c>
      <c r="F11" s="9" t="str">
        <f>IF(ROW()-ROW($B$8)&gt;$G$6, "", INDEX(Input!D$28:D$87, MATCH($C11, Input!$C$28:$C$87, 0)))</f>
        <v/>
      </c>
      <c r="G11" s="9" t="str">
        <f>IF(ROW()-ROW($B$8)&gt;$G$6, "", Input!L30)</f>
        <v/>
      </c>
      <c r="H11" s="9" t="str">
        <f>IF(ROW()-ROW($B$8)&gt;$G$6, "", Calculations!F76)</f>
        <v/>
      </c>
      <c r="I11" s="130" t="str">
        <f>IF(ROW()-ROW($B$8)&gt;$G$6, "", Calculations!H76)</f>
        <v/>
      </c>
      <c r="J11" s="127" t="str">
        <f>IF(ROW()-ROW($B$8)&gt;$G$6, "", Calculations!K76)</f>
        <v/>
      </c>
      <c r="K11" s="147" t="str">
        <f>IF(ROW()-ROW($B$8)&gt;$G$6, "", Calculations!M76)</f>
        <v/>
      </c>
      <c r="L11" s="143" t="str">
        <f>IF(ROW()-ROW($B$8)&gt;$G$6,"",Calculations!AJ76/453.592)</f>
        <v/>
      </c>
      <c r="M11" s="106" t="str">
        <f>IF(ROW()-ROW($B$8)&gt;$G$6,"",Calculations!AK76/453.592)</f>
        <v/>
      </c>
      <c r="N11" s="106" t="str">
        <f>IF(ROW()-ROW($B$8)&gt;$G$6,"",Calculations!AL76/453.592)</f>
        <v/>
      </c>
      <c r="O11" s="106" t="str">
        <f>IF(ROW()-ROW($B$8)&gt;$G$6,"",Calculations!AM76/453.592)</f>
        <v/>
      </c>
      <c r="P11" s="106" t="str">
        <f>IF(ROW()-ROW($B$8)&gt;$G$6,"",Calculations!AN76/453.592)</f>
        <v/>
      </c>
      <c r="Q11" s="106" t="str">
        <f>IF(ROW()-ROW($B$8)&gt;$G$6,"",Calculations!AO76/453.592)</f>
        <v/>
      </c>
      <c r="R11" s="106" t="str">
        <f>IF(ROW()-ROW($B$8)&gt;$G$6,"",Calculations!AP76/453.592)</f>
        <v/>
      </c>
      <c r="S11" s="106" t="str">
        <f>IF(ROW()-ROW($B$8)&gt;$G$6,"",Calculations!AQ76/453.592)</f>
        <v/>
      </c>
      <c r="T11" s="106" t="str">
        <f>IF(ROW()-ROW($B$8)&gt;$G$6,"",Calculations!AR76/453.592)</f>
        <v/>
      </c>
      <c r="U11" s="107" t="str">
        <f>IF(ROW()-ROW($B$8)&gt;$G$6,"",R11+S11*CARB_Defaults!$M$10+T11*CARB_Defaults!$M$11)</f>
        <v/>
      </c>
      <c r="V11" s="141" t="str">
        <f>IF(ROW()-ROW($B$8)&gt;$G$6,"",Calculations!AA76)</f>
        <v/>
      </c>
      <c r="W11" s="112" t="str">
        <f>IF(ROW()-ROW($B$8)&gt;$G$6,"",Calculations!AB76)</f>
        <v/>
      </c>
      <c r="X11" s="112" t="str">
        <f>IF(ROW()-ROW($B$8)&gt;$G$6,"",Calculations!AC76)</f>
        <v/>
      </c>
      <c r="Y11" s="112" t="str">
        <f>IF(ROW()-ROW($B$8)&gt;$G$6,"",Calculations!AD76)</f>
        <v/>
      </c>
      <c r="Z11" s="112" t="str">
        <f>IF(ROW()-ROW($B$8)&gt;$G$6,"",Calculations!AE76)</f>
        <v/>
      </c>
      <c r="AA11" s="106" t="str">
        <f>IF(ROW()-ROW($B$8)&gt;$G$6,"",Calculations!AF76)</f>
        <v/>
      </c>
      <c r="AB11" s="112" t="str">
        <f>IF(ROW()-ROW($B$8)&gt;$G$6,"",Calculations!AG76)</f>
        <v/>
      </c>
      <c r="AC11" s="112" t="str">
        <f>IF(ROW()-ROW($B$8)&gt;$G$6,"",Calculations!AH76)</f>
        <v/>
      </c>
      <c r="AD11" s="112" t="str">
        <f>IF(ROW()-ROW($B$8)&gt;$G$6,"",Calculations!AI76)</f>
        <v/>
      </c>
      <c r="AE11" s="108" t="str">
        <f>IF(ROW()-ROW($B$8)&gt;$G$6,"",AB11+AC11*CARB_Defaults!$M$10+AD11*CARB_Defaults!$M$11)</f>
        <v/>
      </c>
    </row>
    <row r="12" spans="1:31" x14ac:dyDescent="0.25">
      <c r="C12" s="8" t="str">
        <f>IF(ROW()-ROW($B$8)&gt;$G$6, "", Input!K31)</f>
        <v/>
      </c>
      <c r="D12" s="9" t="str">
        <f>IF(ROW()-ROW($B$8)&gt;$G$6, "", INDEX(MainEngineEmissRates!D$9:D$67, MATCH($C12, MainEngineEmissRates!$C$9:$C$67, 0)))</f>
        <v/>
      </c>
      <c r="E12" s="9" t="str">
        <f>IF(ROW()-ROW($B$8)&gt;$G$6, "", INDEX(MainEngineEmissRates!E$9:E$67, MATCH($C12, MainEngineEmissRates!$C$9:$C$67, 0)))</f>
        <v/>
      </c>
      <c r="F12" s="9" t="str">
        <f>IF(ROW()-ROW($B$8)&gt;$G$6, "", INDEX(Input!D$28:D$87, MATCH($C12, Input!$C$28:$C$87, 0)))</f>
        <v/>
      </c>
      <c r="G12" s="9" t="str">
        <f>IF(ROW()-ROW($B$8)&gt;$G$6, "", Input!L31)</f>
        <v/>
      </c>
      <c r="H12" s="9" t="str">
        <f>IF(ROW()-ROW($B$8)&gt;$G$6, "", Calculations!F77)</f>
        <v/>
      </c>
      <c r="I12" s="130" t="str">
        <f>IF(ROW()-ROW($B$8)&gt;$G$6, "", Calculations!H77)</f>
        <v/>
      </c>
      <c r="J12" s="127" t="str">
        <f>IF(ROW()-ROW($B$8)&gt;$G$6, "", Calculations!K77)</f>
        <v/>
      </c>
      <c r="K12" s="147" t="str">
        <f>IF(ROW()-ROW($B$8)&gt;$G$6, "", Calculations!M77)</f>
        <v/>
      </c>
      <c r="L12" s="143" t="str">
        <f>IF(ROW()-ROW($B$8)&gt;$G$6,"",Calculations!AJ77/453.592)</f>
        <v/>
      </c>
      <c r="M12" s="106" t="str">
        <f>IF(ROW()-ROW($B$8)&gt;$G$6,"",Calculations!AK77/453.592)</f>
        <v/>
      </c>
      <c r="N12" s="106" t="str">
        <f>IF(ROW()-ROW($B$8)&gt;$G$6,"",Calculations!AL77/453.592)</f>
        <v/>
      </c>
      <c r="O12" s="106" t="str">
        <f>IF(ROW()-ROW($B$8)&gt;$G$6,"",Calculations!AM77/453.592)</f>
        <v/>
      </c>
      <c r="P12" s="106" t="str">
        <f>IF(ROW()-ROW($B$8)&gt;$G$6,"",Calculations!AN77/453.592)</f>
        <v/>
      </c>
      <c r="Q12" s="106" t="str">
        <f>IF(ROW()-ROW($B$8)&gt;$G$6,"",Calculations!AO77/453.592)</f>
        <v/>
      </c>
      <c r="R12" s="106" t="str">
        <f>IF(ROW()-ROW($B$8)&gt;$G$6,"",Calculations!AP77/453.592)</f>
        <v/>
      </c>
      <c r="S12" s="106" t="str">
        <f>IF(ROW()-ROW($B$8)&gt;$G$6,"",Calculations!AQ77/453.592)</f>
        <v/>
      </c>
      <c r="T12" s="106" t="str">
        <f>IF(ROW()-ROW($B$8)&gt;$G$6,"",Calculations!AR77/453.592)</f>
        <v/>
      </c>
      <c r="U12" s="107" t="str">
        <f>IF(ROW()-ROW($B$8)&gt;$G$6,"",R12+S12*CARB_Defaults!$M$10+T12*CARB_Defaults!$M$11)</f>
        <v/>
      </c>
      <c r="V12" s="141" t="str">
        <f>IF(ROW()-ROW($B$8)&gt;$G$6,"",Calculations!AA77)</f>
        <v/>
      </c>
      <c r="W12" s="112" t="str">
        <f>IF(ROW()-ROW($B$8)&gt;$G$6,"",Calculations!AB77)</f>
        <v/>
      </c>
      <c r="X12" s="112" t="str">
        <f>IF(ROW()-ROW($B$8)&gt;$G$6,"",Calculations!AC77)</f>
        <v/>
      </c>
      <c r="Y12" s="112" t="str">
        <f>IF(ROW()-ROW($B$8)&gt;$G$6,"",Calculations!AD77)</f>
        <v/>
      </c>
      <c r="Z12" s="112" t="str">
        <f>IF(ROW()-ROW($B$8)&gt;$G$6,"",Calculations!AE77)</f>
        <v/>
      </c>
      <c r="AA12" s="106" t="str">
        <f>IF(ROW()-ROW($B$8)&gt;$G$6,"",Calculations!AF77)</f>
        <v/>
      </c>
      <c r="AB12" s="112" t="str">
        <f>IF(ROW()-ROW($B$8)&gt;$G$6,"",Calculations!AG77)</f>
        <v/>
      </c>
      <c r="AC12" s="112" t="str">
        <f>IF(ROW()-ROW($B$8)&gt;$G$6,"",Calculations!AH77)</f>
        <v/>
      </c>
      <c r="AD12" s="112" t="str">
        <f>IF(ROW()-ROW($B$8)&gt;$G$6,"",Calculations!AI77)</f>
        <v/>
      </c>
      <c r="AE12" s="108" t="str">
        <f>IF(ROW()-ROW($B$8)&gt;$G$6,"",AB12+AC12*CARB_Defaults!$M$10+AD12*CARB_Defaults!$M$11)</f>
        <v/>
      </c>
    </row>
    <row r="13" spans="1:31" x14ac:dyDescent="0.25">
      <c r="C13" s="8" t="str">
        <f>IF(ROW()-ROW($B$8)&gt;$G$6, "", Input!K32)</f>
        <v/>
      </c>
      <c r="D13" s="9" t="str">
        <f>IF(ROW()-ROW($B$8)&gt;$G$6, "", INDEX(MainEngineEmissRates!D$9:D$67, MATCH($C13, MainEngineEmissRates!$C$9:$C$67, 0)))</f>
        <v/>
      </c>
      <c r="E13" s="9" t="str">
        <f>IF(ROW()-ROW($B$8)&gt;$G$6, "", INDEX(MainEngineEmissRates!E$9:E$67, MATCH($C13, MainEngineEmissRates!$C$9:$C$67, 0)))</f>
        <v/>
      </c>
      <c r="F13" s="9" t="str">
        <f>IF(ROW()-ROW($B$8)&gt;$G$6, "", INDEX(Input!D$28:D$87, MATCH($C13, Input!$C$28:$C$87, 0)))</f>
        <v/>
      </c>
      <c r="G13" s="9" t="str">
        <f>IF(ROW()-ROW($B$8)&gt;$G$6, "", Input!L32)</f>
        <v/>
      </c>
      <c r="H13" s="9" t="str">
        <f>IF(ROW()-ROW($B$8)&gt;$G$6, "", Calculations!F78)</f>
        <v/>
      </c>
      <c r="I13" s="130" t="str">
        <f>IF(ROW()-ROW($B$8)&gt;$G$6, "", Calculations!H78)</f>
        <v/>
      </c>
      <c r="J13" s="127" t="str">
        <f>IF(ROW()-ROW($B$8)&gt;$G$6, "", Calculations!K78)</f>
        <v/>
      </c>
      <c r="K13" s="147" t="str">
        <f>IF(ROW()-ROW($B$8)&gt;$G$6, "", Calculations!M78)</f>
        <v/>
      </c>
      <c r="L13" s="143" t="str">
        <f>IF(ROW()-ROW($B$8)&gt;$G$6,"",Calculations!AJ78/453.592)</f>
        <v/>
      </c>
      <c r="M13" s="106" t="str">
        <f>IF(ROW()-ROW($B$8)&gt;$G$6,"",Calculations!AK78/453.592)</f>
        <v/>
      </c>
      <c r="N13" s="106" t="str">
        <f>IF(ROW()-ROW($B$8)&gt;$G$6,"",Calculations!AL78/453.592)</f>
        <v/>
      </c>
      <c r="O13" s="106" t="str">
        <f>IF(ROW()-ROW($B$8)&gt;$G$6,"",Calculations!AM78/453.592)</f>
        <v/>
      </c>
      <c r="P13" s="106" t="str">
        <f>IF(ROW()-ROW($B$8)&gt;$G$6,"",Calculations!AN78/453.592)</f>
        <v/>
      </c>
      <c r="Q13" s="106" t="str">
        <f>IF(ROW()-ROW($B$8)&gt;$G$6,"",Calculations!AO78/453.592)</f>
        <v/>
      </c>
      <c r="R13" s="106" t="str">
        <f>IF(ROW()-ROW($B$8)&gt;$G$6,"",Calculations!AP78/453.592)</f>
        <v/>
      </c>
      <c r="S13" s="106" t="str">
        <f>IF(ROW()-ROW($B$8)&gt;$G$6,"",Calculations!AQ78/453.592)</f>
        <v/>
      </c>
      <c r="T13" s="106" t="str">
        <f>IF(ROW()-ROW($B$8)&gt;$G$6,"",Calculations!AR78/453.592)</f>
        <v/>
      </c>
      <c r="U13" s="107" t="str">
        <f>IF(ROW()-ROW($B$8)&gt;$G$6,"",R13+S13*CARB_Defaults!$M$10+T13*CARB_Defaults!$M$11)</f>
        <v/>
      </c>
      <c r="V13" s="141" t="str">
        <f>IF(ROW()-ROW($B$8)&gt;$G$6,"",Calculations!AA78)</f>
        <v/>
      </c>
      <c r="W13" s="112" t="str">
        <f>IF(ROW()-ROW($B$8)&gt;$G$6,"",Calculations!AB78)</f>
        <v/>
      </c>
      <c r="X13" s="112" t="str">
        <f>IF(ROW()-ROW($B$8)&gt;$G$6,"",Calculations!AC78)</f>
        <v/>
      </c>
      <c r="Y13" s="112" t="str">
        <f>IF(ROW()-ROW($B$8)&gt;$G$6,"",Calculations!AD78)</f>
        <v/>
      </c>
      <c r="Z13" s="112" t="str">
        <f>IF(ROW()-ROW($B$8)&gt;$G$6,"",Calculations!AE78)</f>
        <v/>
      </c>
      <c r="AA13" s="106" t="str">
        <f>IF(ROW()-ROW($B$8)&gt;$G$6,"",Calculations!AF78)</f>
        <v/>
      </c>
      <c r="AB13" s="112" t="str">
        <f>IF(ROW()-ROW($B$8)&gt;$G$6,"",Calculations!AG78)</f>
        <v/>
      </c>
      <c r="AC13" s="112" t="str">
        <f>IF(ROW()-ROW($B$8)&gt;$G$6,"",Calculations!AH78)</f>
        <v/>
      </c>
      <c r="AD13" s="112" t="str">
        <f>IF(ROW()-ROW($B$8)&gt;$G$6,"",Calculations!AI78)</f>
        <v/>
      </c>
      <c r="AE13" s="108" t="str">
        <f>IF(ROW()-ROW($B$8)&gt;$G$6,"",AB13+AC13*CARB_Defaults!$M$10+AD13*CARB_Defaults!$M$11)</f>
        <v/>
      </c>
    </row>
    <row r="14" spans="1:31" x14ac:dyDescent="0.25">
      <c r="C14" s="8" t="str">
        <f>IF(ROW()-ROW($B$8)&gt;$G$6, "", Input!K33)</f>
        <v/>
      </c>
      <c r="D14" s="9" t="str">
        <f>IF(ROW()-ROW($B$8)&gt;$G$6, "", INDEX(MainEngineEmissRates!D$9:D$67, MATCH($C14, MainEngineEmissRates!$C$9:$C$67, 0)))</f>
        <v/>
      </c>
      <c r="E14" s="9" t="str">
        <f>IF(ROW()-ROW($B$8)&gt;$G$6, "", INDEX(MainEngineEmissRates!E$9:E$67, MATCH($C14, MainEngineEmissRates!$C$9:$C$67, 0)))</f>
        <v/>
      </c>
      <c r="F14" s="9" t="str">
        <f>IF(ROW()-ROW($B$8)&gt;$G$6, "", INDEX(Input!D$28:D$87, MATCH($C14, Input!$C$28:$C$87, 0)))</f>
        <v/>
      </c>
      <c r="G14" s="9" t="str">
        <f>IF(ROW()-ROW($B$8)&gt;$G$6, "", Input!L33)</f>
        <v/>
      </c>
      <c r="H14" s="9" t="str">
        <f>IF(ROW()-ROW($B$8)&gt;$G$6, "", Calculations!F79)</f>
        <v/>
      </c>
      <c r="I14" s="130" t="str">
        <f>IF(ROW()-ROW($B$8)&gt;$G$6, "", Calculations!H79)</f>
        <v/>
      </c>
      <c r="J14" s="127" t="str">
        <f>IF(ROW()-ROW($B$8)&gt;$G$6, "", Calculations!K79)</f>
        <v/>
      </c>
      <c r="K14" s="147" t="str">
        <f>IF(ROW()-ROW($B$8)&gt;$G$6, "", Calculations!M79)</f>
        <v/>
      </c>
      <c r="L14" s="143" t="str">
        <f>IF(ROW()-ROW($B$8)&gt;$G$6,"",Calculations!AJ79/453.592)</f>
        <v/>
      </c>
      <c r="M14" s="106" t="str">
        <f>IF(ROW()-ROW($B$8)&gt;$G$6,"",Calculations!AK79/453.592)</f>
        <v/>
      </c>
      <c r="N14" s="106" t="str">
        <f>IF(ROW()-ROW($B$8)&gt;$G$6,"",Calculations!AL79/453.592)</f>
        <v/>
      </c>
      <c r="O14" s="106" t="str">
        <f>IF(ROW()-ROW($B$8)&gt;$G$6,"",Calculations!AM79/453.592)</f>
        <v/>
      </c>
      <c r="P14" s="106" t="str">
        <f>IF(ROW()-ROW($B$8)&gt;$G$6,"",Calculations!AN79/453.592)</f>
        <v/>
      </c>
      <c r="Q14" s="106" t="str">
        <f>IF(ROW()-ROW($B$8)&gt;$G$6,"",Calculations!AO79/453.592)</f>
        <v/>
      </c>
      <c r="R14" s="106" t="str">
        <f>IF(ROW()-ROW($B$8)&gt;$G$6,"",Calculations!AP79/453.592)</f>
        <v/>
      </c>
      <c r="S14" s="106" t="str">
        <f>IF(ROW()-ROW($B$8)&gt;$G$6,"",Calculations!AQ79/453.592)</f>
        <v/>
      </c>
      <c r="T14" s="106" t="str">
        <f>IF(ROW()-ROW($B$8)&gt;$G$6,"",Calculations!AR79/453.592)</f>
        <v/>
      </c>
      <c r="U14" s="107" t="str">
        <f>IF(ROW()-ROW($B$8)&gt;$G$6,"",R14+S14*CARB_Defaults!$M$10+T14*CARB_Defaults!$M$11)</f>
        <v/>
      </c>
      <c r="V14" s="141" t="str">
        <f>IF(ROW()-ROW($B$8)&gt;$G$6,"",Calculations!AA79)</f>
        <v/>
      </c>
      <c r="W14" s="112" t="str">
        <f>IF(ROW()-ROW($B$8)&gt;$G$6,"",Calculations!AB79)</f>
        <v/>
      </c>
      <c r="X14" s="112" t="str">
        <f>IF(ROW()-ROW($B$8)&gt;$G$6,"",Calculations!AC79)</f>
        <v/>
      </c>
      <c r="Y14" s="112" t="str">
        <f>IF(ROW()-ROW($B$8)&gt;$G$6,"",Calculations!AD79)</f>
        <v/>
      </c>
      <c r="Z14" s="112" t="str">
        <f>IF(ROW()-ROW($B$8)&gt;$G$6,"",Calculations!AE79)</f>
        <v/>
      </c>
      <c r="AA14" s="106" t="str">
        <f>IF(ROW()-ROW($B$8)&gt;$G$6,"",Calculations!AF79)</f>
        <v/>
      </c>
      <c r="AB14" s="112" t="str">
        <f>IF(ROW()-ROW($B$8)&gt;$G$6,"",Calculations!AG79)</f>
        <v/>
      </c>
      <c r="AC14" s="112" t="str">
        <f>IF(ROW()-ROW($B$8)&gt;$G$6,"",Calculations!AH79)</f>
        <v/>
      </c>
      <c r="AD14" s="112" t="str">
        <f>IF(ROW()-ROW($B$8)&gt;$G$6,"",Calculations!AI79)</f>
        <v/>
      </c>
      <c r="AE14" s="108" t="str">
        <f>IF(ROW()-ROW($B$8)&gt;$G$6,"",AB14+AC14*CARB_Defaults!$M$10+AD14*CARB_Defaults!$M$11)</f>
        <v/>
      </c>
    </row>
    <row r="15" spans="1:31" x14ac:dyDescent="0.25">
      <c r="C15" s="8" t="str">
        <f>IF(ROW()-ROW($B$8)&gt;$G$6, "", Input!K34)</f>
        <v/>
      </c>
      <c r="D15" s="9" t="str">
        <f>IF(ROW()-ROW($B$8)&gt;$G$6, "", INDEX(MainEngineEmissRates!D$9:D$67, MATCH($C15, MainEngineEmissRates!$C$9:$C$67, 0)))</f>
        <v/>
      </c>
      <c r="E15" s="9" t="str">
        <f>IF(ROW()-ROW($B$8)&gt;$G$6, "", INDEX(MainEngineEmissRates!E$9:E$67, MATCH($C15, MainEngineEmissRates!$C$9:$C$67, 0)))</f>
        <v/>
      </c>
      <c r="F15" s="9" t="str">
        <f>IF(ROW()-ROW($B$8)&gt;$G$6, "", INDEX(Input!D$28:D$87, MATCH($C15, Input!$C$28:$C$87, 0)))</f>
        <v/>
      </c>
      <c r="G15" s="9" t="str">
        <f>IF(ROW()-ROW($B$8)&gt;$G$6, "", Input!L34)</f>
        <v/>
      </c>
      <c r="H15" s="9" t="str">
        <f>IF(ROW()-ROW($B$8)&gt;$G$6, "", Calculations!F80)</f>
        <v/>
      </c>
      <c r="I15" s="130" t="str">
        <f>IF(ROW()-ROW($B$8)&gt;$G$6, "", Calculations!H80)</f>
        <v/>
      </c>
      <c r="J15" s="127" t="str">
        <f>IF(ROW()-ROW($B$8)&gt;$G$6, "", Calculations!K80)</f>
        <v/>
      </c>
      <c r="K15" s="147" t="str">
        <f>IF(ROW()-ROW($B$8)&gt;$G$6, "", Calculations!M80)</f>
        <v/>
      </c>
      <c r="L15" s="143" t="str">
        <f>IF(ROW()-ROW($B$8)&gt;$G$6,"",Calculations!AJ80/453.592)</f>
        <v/>
      </c>
      <c r="M15" s="106" t="str">
        <f>IF(ROW()-ROW($B$8)&gt;$G$6,"",Calculations!AK80/453.592)</f>
        <v/>
      </c>
      <c r="N15" s="106" t="str">
        <f>IF(ROW()-ROW($B$8)&gt;$G$6,"",Calculations!AL80/453.592)</f>
        <v/>
      </c>
      <c r="O15" s="106" t="str">
        <f>IF(ROW()-ROW($B$8)&gt;$G$6,"",Calculations!AM80/453.592)</f>
        <v/>
      </c>
      <c r="P15" s="106" t="str">
        <f>IF(ROW()-ROW($B$8)&gt;$G$6,"",Calculations!AN80/453.592)</f>
        <v/>
      </c>
      <c r="Q15" s="106" t="str">
        <f>IF(ROW()-ROW($B$8)&gt;$G$6,"",Calculations!AO80/453.592)</f>
        <v/>
      </c>
      <c r="R15" s="106" t="str">
        <f>IF(ROW()-ROW($B$8)&gt;$G$6,"",Calculations!AP80/453.592)</f>
        <v/>
      </c>
      <c r="S15" s="106" t="str">
        <f>IF(ROW()-ROW($B$8)&gt;$G$6,"",Calculations!AQ80/453.592)</f>
        <v/>
      </c>
      <c r="T15" s="106" t="str">
        <f>IF(ROW()-ROW($B$8)&gt;$G$6,"",Calculations!AR80/453.592)</f>
        <v/>
      </c>
      <c r="U15" s="107" t="str">
        <f>IF(ROW()-ROW($B$8)&gt;$G$6,"",R15+S15*CARB_Defaults!$M$10+T15*CARB_Defaults!$M$11)</f>
        <v/>
      </c>
      <c r="V15" s="141" t="str">
        <f>IF(ROW()-ROW($B$8)&gt;$G$6,"",Calculations!AA80)</f>
        <v/>
      </c>
      <c r="W15" s="112" t="str">
        <f>IF(ROW()-ROW($B$8)&gt;$G$6,"",Calculations!AB80)</f>
        <v/>
      </c>
      <c r="X15" s="112" t="str">
        <f>IF(ROW()-ROW($B$8)&gt;$G$6,"",Calculations!AC80)</f>
        <v/>
      </c>
      <c r="Y15" s="112" t="str">
        <f>IF(ROW()-ROW($B$8)&gt;$G$6,"",Calculations!AD80)</f>
        <v/>
      </c>
      <c r="Z15" s="112" t="str">
        <f>IF(ROW()-ROW($B$8)&gt;$G$6,"",Calculations!AE80)</f>
        <v/>
      </c>
      <c r="AA15" s="106" t="str">
        <f>IF(ROW()-ROW($B$8)&gt;$G$6,"",Calculations!AF80)</f>
        <v/>
      </c>
      <c r="AB15" s="112" t="str">
        <f>IF(ROW()-ROW($B$8)&gt;$G$6,"",Calculations!AG80)</f>
        <v/>
      </c>
      <c r="AC15" s="112" t="str">
        <f>IF(ROW()-ROW($B$8)&gt;$G$6,"",Calculations!AH80)</f>
        <v/>
      </c>
      <c r="AD15" s="112" t="str">
        <f>IF(ROW()-ROW($B$8)&gt;$G$6,"",Calculations!AI80)</f>
        <v/>
      </c>
      <c r="AE15" s="108" t="str">
        <f>IF(ROW()-ROW($B$8)&gt;$G$6,"",AB15+AC15*CARB_Defaults!$M$10+AD15*CARB_Defaults!$M$11)</f>
        <v/>
      </c>
    </row>
    <row r="16" spans="1:31" x14ac:dyDescent="0.25">
      <c r="C16" s="8" t="str">
        <f>IF(ROW()-ROW($B$8)&gt;$G$6, "", Input!K35)</f>
        <v/>
      </c>
      <c r="D16" s="9" t="str">
        <f>IF(ROW()-ROW($B$8)&gt;$G$6, "", INDEX(MainEngineEmissRates!D$9:D$67, MATCH($C16, MainEngineEmissRates!$C$9:$C$67, 0)))</f>
        <v/>
      </c>
      <c r="E16" s="9" t="str">
        <f>IF(ROW()-ROW($B$8)&gt;$G$6, "", INDEX(MainEngineEmissRates!E$9:E$67, MATCH($C16, MainEngineEmissRates!$C$9:$C$67, 0)))</f>
        <v/>
      </c>
      <c r="F16" s="9" t="str">
        <f>IF(ROW()-ROW($B$8)&gt;$G$6, "", INDEX(Input!D$28:D$87, MATCH($C16, Input!$C$28:$C$87, 0)))</f>
        <v/>
      </c>
      <c r="G16" s="9" t="str">
        <f>IF(ROW()-ROW($B$8)&gt;$G$6, "", Input!L35)</f>
        <v/>
      </c>
      <c r="H16" s="9" t="str">
        <f>IF(ROW()-ROW($B$8)&gt;$G$6, "", Calculations!F81)</f>
        <v/>
      </c>
      <c r="I16" s="130" t="str">
        <f>IF(ROW()-ROW($B$8)&gt;$G$6, "", Calculations!H81)</f>
        <v/>
      </c>
      <c r="J16" s="127" t="str">
        <f>IF(ROW()-ROW($B$8)&gt;$G$6, "", Calculations!K81)</f>
        <v/>
      </c>
      <c r="K16" s="147" t="str">
        <f>IF(ROW()-ROW($B$8)&gt;$G$6, "", Calculations!M81)</f>
        <v/>
      </c>
      <c r="L16" s="143" t="str">
        <f>IF(ROW()-ROW($B$8)&gt;$G$6,"",Calculations!AJ81/453.592)</f>
        <v/>
      </c>
      <c r="M16" s="106" t="str">
        <f>IF(ROW()-ROW($B$8)&gt;$G$6,"",Calculations!AK81/453.592)</f>
        <v/>
      </c>
      <c r="N16" s="106" t="str">
        <f>IF(ROW()-ROW($B$8)&gt;$G$6,"",Calculations!AL81/453.592)</f>
        <v/>
      </c>
      <c r="O16" s="106" t="str">
        <f>IF(ROW()-ROW($B$8)&gt;$G$6,"",Calculations!AM81/453.592)</f>
        <v/>
      </c>
      <c r="P16" s="106" t="str">
        <f>IF(ROW()-ROW($B$8)&gt;$G$6,"",Calculations!AN81/453.592)</f>
        <v/>
      </c>
      <c r="Q16" s="106" t="str">
        <f>IF(ROW()-ROW($B$8)&gt;$G$6,"",Calculations!AO81/453.592)</f>
        <v/>
      </c>
      <c r="R16" s="106" t="str">
        <f>IF(ROW()-ROW($B$8)&gt;$G$6,"",Calculations!AP81/453.592)</f>
        <v/>
      </c>
      <c r="S16" s="106" t="str">
        <f>IF(ROW()-ROW($B$8)&gt;$G$6,"",Calculations!AQ81/453.592)</f>
        <v/>
      </c>
      <c r="T16" s="106" t="str">
        <f>IF(ROW()-ROW($B$8)&gt;$G$6,"",Calculations!AR81/453.592)</f>
        <v/>
      </c>
      <c r="U16" s="107" t="str">
        <f>IF(ROW()-ROW($B$8)&gt;$G$6,"",R16+S16*CARB_Defaults!$M$10+T16*CARB_Defaults!$M$11)</f>
        <v/>
      </c>
      <c r="V16" s="141" t="str">
        <f>IF(ROW()-ROW($B$8)&gt;$G$6,"",Calculations!AA81)</f>
        <v/>
      </c>
      <c r="W16" s="112" t="str">
        <f>IF(ROW()-ROW($B$8)&gt;$G$6,"",Calculations!AB81)</f>
        <v/>
      </c>
      <c r="X16" s="112" t="str">
        <f>IF(ROW()-ROW($B$8)&gt;$G$6,"",Calculations!AC81)</f>
        <v/>
      </c>
      <c r="Y16" s="112" t="str">
        <f>IF(ROW()-ROW($B$8)&gt;$G$6,"",Calculations!AD81)</f>
        <v/>
      </c>
      <c r="Z16" s="112" t="str">
        <f>IF(ROW()-ROW($B$8)&gt;$G$6,"",Calculations!AE81)</f>
        <v/>
      </c>
      <c r="AA16" s="106" t="str">
        <f>IF(ROW()-ROW($B$8)&gt;$G$6,"",Calculations!AF81)</f>
        <v/>
      </c>
      <c r="AB16" s="112" t="str">
        <f>IF(ROW()-ROW($B$8)&gt;$G$6,"",Calculations!AG81)</f>
        <v/>
      </c>
      <c r="AC16" s="112" t="str">
        <f>IF(ROW()-ROW($B$8)&gt;$G$6,"",Calculations!AH81)</f>
        <v/>
      </c>
      <c r="AD16" s="112" t="str">
        <f>IF(ROW()-ROW($B$8)&gt;$G$6,"",Calculations!AI81)</f>
        <v/>
      </c>
      <c r="AE16" s="108" t="str">
        <f>IF(ROW()-ROW($B$8)&gt;$G$6,"",AB16+AC16*CARB_Defaults!$M$10+AD16*CARB_Defaults!$M$11)</f>
        <v/>
      </c>
    </row>
    <row r="17" spans="3:31" x14ac:dyDescent="0.25">
      <c r="C17" s="8" t="str">
        <f>IF(ROW()-ROW($B$8)&gt;$G$6, "", Input!K36)</f>
        <v/>
      </c>
      <c r="D17" s="9" t="str">
        <f>IF(ROW()-ROW($B$8)&gt;$G$6, "", INDEX(MainEngineEmissRates!D$9:D$67, MATCH($C17, MainEngineEmissRates!$C$9:$C$67, 0)))</f>
        <v/>
      </c>
      <c r="E17" s="9" t="str">
        <f>IF(ROW()-ROW($B$8)&gt;$G$6, "", INDEX(MainEngineEmissRates!E$9:E$67, MATCH($C17, MainEngineEmissRates!$C$9:$C$67, 0)))</f>
        <v/>
      </c>
      <c r="F17" s="9" t="str">
        <f>IF(ROW()-ROW($B$8)&gt;$G$6, "", INDEX(Input!D$28:D$87, MATCH($C17, Input!$C$28:$C$87, 0)))</f>
        <v/>
      </c>
      <c r="G17" s="9" t="str">
        <f>IF(ROW()-ROW($B$8)&gt;$G$6, "", Input!L36)</f>
        <v/>
      </c>
      <c r="H17" s="9" t="str">
        <f>IF(ROW()-ROW($B$8)&gt;$G$6, "", Calculations!F82)</f>
        <v/>
      </c>
      <c r="I17" s="130" t="str">
        <f>IF(ROW()-ROW($B$8)&gt;$G$6, "", Calculations!H82)</f>
        <v/>
      </c>
      <c r="J17" s="127" t="str">
        <f>IF(ROW()-ROW($B$8)&gt;$G$6, "", Calculations!K82)</f>
        <v/>
      </c>
      <c r="K17" s="147" t="str">
        <f>IF(ROW()-ROW($B$8)&gt;$G$6, "", Calculations!M82)</f>
        <v/>
      </c>
      <c r="L17" s="143" t="str">
        <f>IF(ROW()-ROW($B$8)&gt;$G$6,"",Calculations!AJ82/453.592)</f>
        <v/>
      </c>
      <c r="M17" s="106" t="str">
        <f>IF(ROW()-ROW($B$8)&gt;$G$6,"",Calculations!AK82/453.592)</f>
        <v/>
      </c>
      <c r="N17" s="106" t="str">
        <f>IF(ROW()-ROW($B$8)&gt;$G$6,"",Calculations!AL82/453.592)</f>
        <v/>
      </c>
      <c r="O17" s="106" t="str">
        <f>IF(ROW()-ROW($B$8)&gt;$G$6,"",Calculations!AM82/453.592)</f>
        <v/>
      </c>
      <c r="P17" s="106" t="str">
        <f>IF(ROW()-ROW($B$8)&gt;$G$6,"",Calculations!AN82/453.592)</f>
        <v/>
      </c>
      <c r="Q17" s="106" t="str">
        <f>IF(ROW()-ROW($B$8)&gt;$G$6,"",Calculations!AO82/453.592)</f>
        <v/>
      </c>
      <c r="R17" s="106" t="str">
        <f>IF(ROW()-ROW($B$8)&gt;$G$6,"",Calculations!AP82/453.592)</f>
        <v/>
      </c>
      <c r="S17" s="106" t="str">
        <f>IF(ROW()-ROW($B$8)&gt;$G$6,"",Calculations!AQ82/453.592)</f>
        <v/>
      </c>
      <c r="T17" s="106" t="str">
        <f>IF(ROW()-ROW($B$8)&gt;$G$6,"",Calculations!AR82/453.592)</f>
        <v/>
      </c>
      <c r="U17" s="107" t="str">
        <f>IF(ROW()-ROW($B$8)&gt;$G$6,"",R17+S17*CARB_Defaults!$M$10+T17*CARB_Defaults!$M$11)</f>
        <v/>
      </c>
      <c r="V17" s="141" t="str">
        <f>IF(ROW()-ROW($B$8)&gt;$G$6,"",Calculations!AA82)</f>
        <v/>
      </c>
      <c r="W17" s="112" t="str">
        <f>IF(ROW()-ROW($B$8)&gt;$G$6,"",Calculations!AB82)</f>
        <v/>
      </c>
      <c r="X17" s="112" t="str">
        <f>IF(ROW()-ROW($B$8)&gt;$G$6,"",Calculations!AC82)</f>
        <v/>
      </c>
      <c r="Y17" s="112" t="str">
        <f>IF(ROW()-ROW($B$8)&gt;$G$6,"",Calculations!AD82)</f>
        <v/>
      </c>
      <c r="Z17" s="112" t="str">
        <f>IF(ROW()-ROW($B$8)&gt;$G$6,"",Calculations!AE82)</f>
        <v/>
      </c>
      <c r="AA17" s="106" t="str">
        <f>IF(ROW()-ROW($B$8)&gt;$G$6,"",Calculations!AF82)</f>
        <v/>
      </c>
      <c r="AB17" s="112" t="str">
        <f>IF(ROW()-ROW($B$8)&gt;$G$6,"",Calculations!AG82)</f>
        <v/>
      </c>
      <c r="AC17" s="112" t="str">
        <f>IF(ROW()-ROW($B$8)&gt;$G$6,"",Calculations!AH82)</f>
        <v/>
      </c>
      <c r="AD17" s="112" t="str">
        <f>IF(ROW()-ROW($B$8)&gt;$G$6,"",Calculations!AI82)</f>
        <v/>
      </c>
      <c r="AE17" s="108" t="str">
        <f>IF(ROW()-ROW($B$8)&gt;$G$6,"",AB17+AC17*CARB_Defaults!$M$10+AD17*CARB_Defaults!$M$11)</f>
        <v/>
      </c>
    </row>
    <row r="18" spans="3:31" x14ac:dyDescent="0.25">
      <c r="C18" s="8" t="str">
        <f>IF(ROW()-ROW($B$8)&gt;$G$6, "", Input!K37)</f>
        <v/>
      </c>
      <c r="D18" s="9" t="str">
        <f>IF(ROW()-ROW($B$8)&gt;$G$6, "", INDEX(MainEngineEmissRates!D$9:D$67, MATCH($C18, MainEngineEmissRates!$C$9:$C$67, 0)))</f>
        <v/>
      </c>
      <c r="E18" s="9" t="str">
        <f>IF(ROW()-ROW($B$8)&gt;$G$6, "", INDEX(MainEngineEmissRates!E$9:E$67, MATCH($C18, MainEngineEmissRates!$C$9:$C$67, 0)))</f>
        <v/>
      </c>
      <c r="F18" s="9" t="str">
        <f>IF(ROW()-ROW($B$8)&gt;$G$6, "", INDEX(Input!D$28:D$87, MATCH($C18, Input!$C$28:$C$87, 0)))</f>
        <v/>
      </c>
      <c r="G18" s="9" t="str">
        <f>IF(ROW()-ROW($B$8)&gt;$G$6, "", Input!L37)</f>
        <v/>
      </c>
      <c r="H18" s="9" t="str">
        <f>IF(ROW()-ROW($B$8)&gt;$G$6, "", Calculations!F83)</f>
        <v/>
      </c>
      <c r="I18" s="130" t="str">
        <f>IF(ROW()-ROW($B$8)&gt;$G$6, "", Calculations!H83)</f>
        <v/>
      </c>
      <c r="J18" s="127" t="str">
        <f>IF(ROW()-ROW($B$8)&gt;$G$6, "", Calculations!K83)</f>
        <v/>
      </c>
      <c r="K18" s="147" t="str">
        <f>IF(ROW()-ROW($B$8)&gt;$G$6, "", Calculations!M83)</f>
        <v/>
      </c>
      <c r="L18" s="143" t="str">
        <f>IF(ROW()-ROW($B$8)&gt;$G$6,"",Calculations!AJ83/453.592)</f>
        <v/>
      </c>
      <c r="M18" s="106" t="str">
        <f>IF(ROW()-ROW($B$8)&gt;$G$6,"",Calculations!AK83/453.592)</f>
        <v/>
      </c>
      <c r="N18" s="106" t="str">
        <f>IF(ROW()-ROW($B$8)&gt;$G$6,"",Calculations!AL83/453.592)</f>
        <v/>
      </c>
      <c r="O18" s="106" t="str">
        <f>IF(ROW()-ROW($B$8)&gt;$G$6,"",Calculations!AM83/453.592)</f>
        <v/>
      </c>
      <c r="P18" s="106" t="str">
        <f>IF(ROW()-ROW($B$8)&gt;$G$6,"",Calculations!AN83/453.592)</f>
        <v/>
      </c>
      <c r="Q18" s="106" t="str">
        <f>IF(ROW()-ROW($B$8)&gt;$G$6,"",Calculations!AO83/453.592)</f>
        <v/>
      </c>
      <c r="R18" s="106" t="str">
        <f>IF(ROW()-ROW($B$8)&gt;$G$6,"",Calculations!AP83/453.592)</f>
        <v/>
      </c>
      <c r="S18" s="106" t="str">
        <f>IF(ROW()-ROW($B$8)&gt;$G$6,"",Calculations!AQ83/453.592)</f>
        <v/>
      </c>
      <c r="T18" s="106" t="str">
        <f>IF(ROW()-ROW($B$8)&gt;$G$6,"",Calculations!AR83/453.592)</f>
        <v/>
      </c>
      <c r="U18" s="107" t="str">
        <f>IF(ROW()-ROW($B$8)&gt;$G$6,"",R18+S18*CARB_Defaults!$M$10+T18*CARB_Defaults!$M$11)</f>
        <v/>
      </c>
      <c r="V18" s="141" t="str">
        <f>IF(ROW()-ROW($B$8)&gt;$G$6,"",Calculations!AA83)</f>
        <v/>
      </c>
      <c r="W18" s="112" t="str">
        <f>IF(ROW()-ROW($B$8)&gt;$G$6,"",Calculations!AB83)</f>
        <v/>
      </c>
      <c r="X18" s="112" t="str">
        <f>IF(ROW()-ROW($B$8)&gt;$G$6,"",Calculations!AC83)</f>
        <v/>
      </c>
      <c r="Y18" s="112" t="str">
        <f>IF(ROW()-ROW($B$8)&gt;$G$6,"",Calculations!AD83)</f>
        <v/>
      </c>
      <c r="Z18" s="112" t="str">
        <f>IF(ROW()-ROW($B$8)&gt;$G$6,"",Calculations!AE83)</f>
        <v/>
      </c>
      <c r="AA18" s="106" t="str">
        <f>IF(ROW()-ROW($B$8)&gt;$G$6,"",Calculations!AF83)</f>
        <v/>
      </c>
      <c r="AB18" s="112" t="str">
        <f>IF(ROW()-ROW($B$8)&gt;$G$6,"",Calculations!AG83)</f>
        <v/>
      </c>
      <c r="AC18" s="112" t="str">
        <f>IF(ROW()-ROW($B$8)&gt;$G$6,"",Calculations!AH83)</f>
        <v/>
      </c>
      <c r="AD18" s="112" t="str">
        <f>IF(ROW()-ROW($B$8)&gt;$G$6,"",Calculations!AI83)</f>
        <v/>
      </c>
      <c r="AE18" s="108" t="str">
        <f>IF(ROW()-ROW($B$8)&gt;$G$6,"",AB18+AC18*CARB_Defaults!$M$10+AD18*CARB_Defaults!$M$11)</f>
        <v/>
      </c>
    </row>
    <row r="19" spans="3:31" x14ac:dyDescent="0.25">
      <c r="C19" s="8" t="str">
        <f>IF(ROW()-ROW($B$8)&gt;$G$6, "", Input!K38)</f>
        <v/>
      </c>
      <c r="D19" s="9" t="str">
        <f>IF(ROW()-ROW($B$8)&gt;$G$6, "", INDEX(MainEngineEmissRates!D$9:D$67, MATCH($C19, MainEngineEmissRates!$C$9:$C$67, 0)))</f>
        <v/>
      </c>
      <c r="E19" s="9" t="str">
        <f>IF(ROW()-ROW($B$8)&gt;$G$6, "", INDEX(MainEngineEmissRates!E$9:E$67, MATCH($C19, MainEngineEmissRates!$C$9:$C$67, 0)))</f>
        <v/>
      </c>
      <c r="F19" s="9" t="str">
        <f>IF(ROW()-ROW($B$8)&gt;$G$6, "", INDEX(Input!D$28:D$87, MATCH($C19, Input!$C$28:$C$87, 0)))</f>
        <v/>
      </c>
      <c r="G19" s="9" t="str">
        <f>IF(ROW()-ROW($B$8)&gt;$G$6, "", Input!L38)</f>
        <v/>
      </c>
      <c r="H19" s="9" t="str">
        <f>IF(ROW()-ROW($B$8)&gt;$G$6, "", Calculations!F84)</f>
        <v/>
      </c>
      <c r="I19" s="130" t="str">
        <f>IF(ROW()-ROW($B$8)&gt;$G$6, "", Calculations!H84)</f>
        <v/>
      </c>
      <c r="J19" s="127" t="str">
        <f>IF(ROW()-ROW($B$8)&gt;$G$6, "", Calculations!K84)</f>
        <v/>
      </c>
      <c r="K19" s="147" t="str">
        <f>IF(ROW()-ROW($B$8)&gt;$G$6, "", Calculations!M84)</f>
        <v/>
      </c>
      <c r="L19" s="143" t="str">
        <f>IF(ROW()-ROW($B$8)&gt;$G$6,"",Calculations!AJ84/453.592)</f>
        <v/>
      </c>
      <c r="M19" s="106" t="str">
        <f>IF(ROW()-ROW($B$8)&gt;$G$6,"",Calculations!AK84/453.592)</f>
        <v/>
      </c>
      <c r="N19" s="106" t="str">
        <f>IF(ROW()-ROW($B$8)&gt;$G$6,"",Calculations!AL84/453.592)</f>
        <v/>
      </c>
      <c r="O19" s="106" t="str">
        <f>IF(ROW()-ROW($B$8)&gt;$G$6,"",Calculations!AM84/453.592)</f>
        <v/>
      </c>
      <c r="P19" s="106" t="str">
        <f>IF(ROW()-ROW($B$8)&gt;$G$6,"",Calculations!AN84/453.592)</f>
        <v/>
      </c>
      <c r="Q19" s="106" t="str">
        <f>IF(ROW()-ROW($B$8)&gt;$G$6,"",Calculations!AO84/453.592)</f>
        <v/>
      </c>
      <c r="R19" s="106" t="str">
        <f>IF(ROW()-ROW($B$8)&gt;$G$6,"",Calculations!AP84/453.592)</f>
        <v/>
      </c>
      <c r="S19" s="106" t="str">
        <f>IF(ROW()-ROW($B$8)&gt;$G$6,"",Calculations!AQ84/453.592)</f>
        <v/>
      </c>
      <c r="T19" s="106" t="str">
        <f>IF(ROW()-ROW($B$8)&gt;$G$6,"",Calculations!AR84/453.592)</f>
        <v/>
      </c>
      <c r="U19" s="107" t="str">
        <f>IF(ROW()-ROW($B$8)&gt;$G$6,"",R19+S19*CARB_Defaults!$M$10+T19*CARB_Defaults!$M$11)</f>
        <v/>
      </c>
      <c r="V19" s="141" t="str">
        <f>IF(ROW()-ROW($B$8)&gt;$G$6,"",Calculations!AA84)</f>
        <v/>
      </c>
      <c r="W19" s="112" t="str">
        <f>IF(ROW()-ROW($B$8)&gt;$G$6,"",Calculations!AB84)</f>
        <v/>
      </c>
      <c r="X19" s="112" t="str">
        <f>IF(ROW()-ROW($B$8)&gt;$G$6,"",Calculations!AC84)</f>
        <v/>
      </c>
      <c r="Y19" s="112" t="str">
        <f>IF(ROW()-ROW($B$8)&gt;$G$6,"",Calculations!AD84)</f>
        <v/>
      </c>
      <c r="Z19" s="112" t="str">
        <f>IF(ROW()-ROW($B$8)&gt;$G$6,"",Calculations!AE84)</f>
        <v/>
      </c>
      <c r="AA19" s="106" t="str">
        <f>IF(ROW()-ROW($B$8)&gt;$G$6,"",Calculations!AF84)</f>
        <v/>
      </c>
      <c r="AB19" s="112" t="str">
        <f>IF(ROW()-ROW($B$8)&gt;$G$6,"",Calculations!AG84)</f>
        <v/>
      </c>
      <c r="AC19" s="112" t="str">
        <f>IF(ROW()-ROW($B$8)&gt;$G$6,"",Calculations!AH84)</f>
        <v/>
      </c>
      <c r="AD19" s="112" t="str">
        <f>IF(ROW()-ROW($B$8)&gt;$G$6,"",Calculations!AI84)</f>
        <v/>
      </c>
      <c r="AE19" s="108" t="str">
        <f>IF(ROW()-ROW($B$8)&gt;$G$6,"",AB19+AC19*CARB_Defaults!$M$10+AD19*CARB_Defaults!$M$11)</f>
        <v/>
      </c>
    </row>
    <row r="20" spans="3:31" x14ac:dyDescent="0.25">
      <c r="C20" s="8" t="str">
        <f>IF(ROW()-ROW($B$8)&gt;$G$6, "", Input!K39)</f>
        <v/>
      </c>
      <c r="D20" s="9" t="str">
        <f>IF(ROW()-ROW($B$8)&gt;$G$6, "", INDEX(MainEngineEmissRates!D$9:D$67, MATCH($C20, MainEngineEmissRates!$C$9:$C$67, 0)))</f>
        <v/>
      </c>
      <c r="E20" s="9" t="str">
        <f>IF(ROW()-ROW($B$8)&gt;$G$6, "", INDEX(MainEngineEmissRates!E$9:E$67, MATCH($C20, MainEngineEmissRates!$C$9:$C$67, 0)))</f>
        <v/>
      </c>
      <c r="F20" s="9" t="str">
        <f>IF(ROW()-ROW($B$8)&gt;$G$6, "", INDEX(Input!D$28:D$87, MATCH($C20, Input!$C$28:$C$87, 0)))</f>
        <v/>
      </c>
      <c r="G20" s="9" t="str">
        <f>IF(ROW()-ROW($B$8)&gt;$G$6, "", Input!L39)</f>
        <v/>
      </c>
      <c r="H20" s="9" t="str">
        <f>IF(ROW()-ROW($B$8)&gt;$G$6, "", Calculations!F85)</f>
        <v/>
      </c>
      <c r="I20" s="130" t="str">
        <f>IF(ROW()-ROW($B$8)&gt;$G$6, "", Calculations!H85)</f>
        <v/>
      </c>
      <c r="J20" s="127" t="str">
        <f>IF(ROW()-ROW($B$8)&gt;$G$6, "", Calculations!K85)</f>
        <v/>
      </c>
      <c r="K20" s="147" t="str">
        <f>IF(ROW()-ROW($B$8)&gt;$G$6, "", Calculations!M85)</f>
        <v/>
      </c>
      <c r="L20" s="143" t="str">
        <f>IF(ROW()-ROW($B$8)&gt;$G$6,"",Calculations!AJ85/453.592)</f>
        <v/>
      </c>
      <c r="M20" s="106" t="str">
        <f>IF(ROW()-ROW($B$8)&gt;$G$6,"",Calculations!AK85/453.592)</f>
        <v/>
      </c>
      <c r="N20" s="106" t="str">
        <f>IF(ROW()-ROW($B$8)&gt;$G$6,"",Calculations!AL85/453.592)</f>
        <v/>
      </c>
      <c r="O20" s="106" t="str">
        <f>IF(ROW()-ROW($B$8)&gt;$G$6,"",Calculations!AM85/453.592)</f>
        <v/>
      </c>
      <c r="P20" s="106" t="str">
        <f>IF(ROW()-ROW($B$8)&gt;$G$6,"",Calculations!AN85/453.592)</f>
        <v/>
      </c>
      <c r="Q20" s="106" t="str">
        <f>IF(ROW()-ROW($B$8)&gt;$G$6,"",Calculations!AO85/453.592)</f>
        <v/>
      </c>
      <c r="R20" s="106" t="str">
        <f>IF(ROW()-ROW($B$8)&gt;$G$6,"",Calculations!AP85/453.592)</f>
        <v/>
      </c>
      <c r="S20" s="106" t="str">
        <f>IF(ROW()-ROW($B$8)&gt;$G$6,"",Calculations!AQ85/453.592)</f>
        <v/>
      </c>
      <c r="T20" s="106" t="str">
        <f>IF(ROW()-ROW($B$8)&gt;$G$6,"",Calculations!AR85/453.592)</f>
        <v/>
      </c>
      <c r="U20" s="107" t="str">
        <f>IF(ROW()-ROW($B$8)&gt;$G$6,"",R20+S20*CARB_Defaults!$M$10+T20*CARB_Defaults!$M$11)</f>
        <v/>
      </c>
      <c r="V20" s="141" t="str">
        <f>IF(ROW()-ROW($B$8)&gt;$G$6,"",Calculations!AA85)</f>
        <v/>
      </c>
      <c r="W20" s="112" t="str">
        <f>IF(ROW()-ROW($B$8)&gt;$G$6,"",Calculations!AB85)</f>
        <v/>
      </c>
      <c r="X20" s="112" t="str">
        <f>IF(ROW()-ROW($B$8)&gt;$G$6,"",Calculations!AC85)</f>
        <v/>
      </c>
      <c r="Y20" s="112" t="str">
        <f>IF(ROW()-ROW($B$8)&gt;$G$6,"",Calculations!AD85)</f>
        <v/>
      </c>
      <c r="Z20" s="112" t="str">
        <f>IF(ROW()-ROW($B$8)&gt;$G$6,"",Calculations!AE85)</f>
        <v/>
      </c>
      <c r="AA20" s="106" t="str">
        <f>IF(ROW()-ROW($B$8)&gt;$G$6,"",Calculations!AF85)</f>
        <v/>
      </c>
      <c r="AB20" s="112" t="str">
        <f>IF(ROW()-ROW($B$8)&gt;$G$6,"",Calculations!AG85)</f>
        <v/>
      </c>
      <c r="AC20" s="112" t="str">
        <f>IF(ROW()-ROW($B$8)&gt;$G$6,"",Calculations!AH85)</f>
        <v/>
      </c>
      <c r="AD20" s="112" t="str">
        <f>IF(ROW()-ROW($B$8)&gt;$G$6,"",Calculations!AI85)</f>
        <v/>
      </c>
      <c r="AE20" s="108" t="str">
        <f>IF(ROW()-ROW($B$8)&gt;$G$6,"",AB20+AC20*CARB_Defaults!$M$10+AD20*CARB_Defaults!$M$11)</f>
        <v/>
      </c>
    </row>
    <row r="21" spans="3:31" x14ac:dyDescent="0.25">
      <c r="C21" s="8" t="str">
        <f>IF(ROW()-ROW($B$8)&gt;$G$6, "", Input!K40)</f>
        <v/>
      </c>
      <c r="D21" s="9" t="str">
        <f>IF(ROW()-ROW($B$8)&gt;$G$6, "", INDEX(MainEngineEmissRates!D$9:D$67, MATCH($C21, MainEngineEmissRates!$C$9:$C$67, 0)))</f>
        <v/>
      </c>
      <c r="E21" s="9" t="str">
        <f>IF(ROW()-ROW($B$8)&gt;$G$6, "", INDEX(MainEngineEmissRates!E$9:E$67, MATCH($C21, MainEngineEmissRates!$C$9:$C$67, 0)))</f>
        <v/>
      </c>
      <c r="F21" s="9" t="str">
        <f>IF(ROW()-ROW($B$8)&gt;$G$6, "", INDEX(Input!D$28:D$87, MATCH($C21, Input!$C$28:$C$87, 0)))</f>
        <v/>
      </c>
      <c r="G21" s="9" t="str">
        <f>IF(ROW()-ROW($B$8)&gt;$G$6, "", Input!L40)</f>
        <v/>
      </c>
      <c r="H21" s="9" t="str">
        <f>IF(ROW()-ROW($B$8)&gt;$G$6, "", Calculations!F86)</f>
        <v/>
      </c>
      <c r="I21" s="130" t="str">
        <f>IF(ROW()-ROW($B$8)&gt;$G$6, "", Calculations!H86)</f>
        <v/>
      </c>
      <c r="J21" s="127" t="str">
        <f>IF(ROW()-ROW($B$8)&gt;$G$6, "", Calculations!K86)</f>
        <v/>
      </c>
      <c r="K21" s="147" t="str">
        <f>IF(ROW()-ROW($B$8)&gt;$G$6, "", Calculations!M86)</f>
        <v/>
      </c>
      <c r="L21" s="143" t="str">
        <f>IF(ROW()-ROW($B$8)&gt;$G$6,"",Calculations!AJ86/453.592)</f>
        <v/>
      </c>
      <c r="M21" s="106" t="str">
        <f>IF(ROW()-ROW($B$8)&gt;$G$6,"",Calculations!AK86/453.592)</f>
        <v/>
      </c>
      <c r="N21" s="106" t="str">
        <f>IF(ROW()-ROW($B$8)&gt;$G$6,"",Calculations!AL86/453.592)</f>
        <v/>
      </c>
      <c r="O21" s="106" t="str">
        <f>IF(ROW()-ROW($B$8)&gt;$G$6,"",Calculations!AM86/453.592)</f>
        <v/>
      </c>
      <c r="P21" s="106" t="str">
        <f>IF(ROW()-ROW($B$8)&gt;$G$6,"",Calculations!AN86/453.592)</f>
        <v/>
      </c>
      <c r="Q21" s="106" t="str">
        <f>IF(ROW()-ROW($B$8)&gt;$G$6,"",Calculations!AO86/453.592)</f>
        <v/>
      </c>
      <c r="R21" s="106" t="str">
        <f>IF(ROW()-ROW($B$8)&gt;$G$6,"",Calculations!AP86/453.592)</f>
        <v/>
      </c>
      <c r="S21" s="106" t="str">
        <f>IF(ROW()-ROW($B$8)&gt;$G$6,"",Calculations!AQ86/453.592)</f>
        <v/>
      </c>
      <c r="T21" s="106" t="str">
        <f>IF(ROW()-ROW($B$8)&gt;$G$6,"",Calculations!AR86/453.592)</f>
        <v/>
      </c>
      <c r="U21" s="107" t="str">
        <f>IF(ROW()-ROW($B$8)&gt;$G$6,"",R21+S21*CARB_Defaults!$M$10+T21*CARB_Defaults!$M$11)</f>
        <v/>
      </c>
      <c r="V21" s="141" t="str">
        <f>IF(ROW()-ROW($B$8)&gt;$G$6,"",Calculations!AA86)</f>
        <v/>
      </c>
      <c r="W21" s="112" t="str">
        <f>IF(ROW()-ROW($B$8)&gt;$G$6,"",Calculations!AB86)</f>
        <v/>
      </c>
      <c r="X21" s="112" t="str">
        <f>IF(ROW()-ROW($B$8)&gt;$G$6,"",Calculations!AC86)</f>
        <v/>
      </c>
      <c r="Y21" s="112" t="str">
        <f>IF(ROW()-ROW($B$8)&gt;$G$6,"",Calculations!AD86)</f>
        <v/>
      </c>
      <c r="Z21" s="112" t="str">
        <f>IF(ROW()-ROW($B$8)&gt;$G$6,"",Calculations!AE86)</f>
        <v/>
      </c>
      <c r="AA21" s="106" t="str">
        <f>IF(ROW()-ROW($B$8)&gt;$G$6,"",Calculations!AF86)</f>
        <v/>
      </c>
      <c r="AB21" s="112" t="str">
        <f>IF(ROW()-ROW($B$8)&gt;$G$6,"",Calculations!AG86)</f>
        <v/>
      </c>
      <c r="AC21" s="112" t="str">
        <f>IF(ROW()-ROW($B$8)&gt;$G$6,"",Calculations!AH86)</f>
        <v/>
      </c>
      <c r="AD21" s="112" t="str">
        <f>IF(ROW()-ROW($B$8)&gt;$G$6,"",Calculations!AI86)</f>
        <v/>
      </c>
      <c r="AE21" s="108" t="str">
        <f>IF(ROW()-ROW($B$8)&gt;$G$6,"",AB21+AC21*CARB_Defaults!$M$10+AD21*CARB_Defaults!$M$11)</f>
        <v/>
      </c>
    </row>
    <row r="22" spans="3:31" x14ac:dyDescent="0.25">
      <c r="C22" s="8" t="str">
        <f>IF(ROW()-ROW($B$8)&gt;$G$6, "", Input!K41)</f>
        <v/>
      </c>
      <c r="D22" s="9" t="str">
        <f>IF(ROW()-ROW($B$8)&gt;$G$6, "", INDEX(MainEngineEmissRates!D$9:D$67, MATCH($C22, MainEngineEmissRates!$C$9:$C$67, 0)))</f>
        <v/>
      </c>
      <c r="E22" s="9" t="str">
        <f>IF(ROW()-ROW($B$8)&gt;$G$6, "", INDEX(MainEngineEmissRates!E$9:E$67, MATCH($C22, MainEngineEmissRates!$C$9:$C$67, 0)))</f>
        <v/>
      </c>
      <c r="F22" s="9" t="str">
        <f>IF(ROW()-ROW($B$8)&gt;$G$6, "", INDEX(Input!D$28:D$87, MATCH($C22, Input!$C$28:$C$87, 0)))</f>
        <v/>
      </c>
      <c r="G22" s="9" t="str">
        <f>IF(ROW()-ROW($B$8)&gt;$G$6, "", Input!L41)</f>
        <v/>
      </c>
      <c r="H22" s="9" t="str">
        <f>IF(ROW()-ROW($B$8)&gt;$G$6, "", Calculations!F87)</f>
        <v/>
      </c>
      <c r="I22" s="130" t="str">
        <f>IF(ROW()-ROW($B$8)&gt;$G$6, "", Calculations!H87)</f>
        <v/>
      </c>
      <c r="J22" s="127" t="str">
        <f>IF(ROW()-ROW($B$8)&gt;$G$6, "", Calculations!K87)</f>
        <v/>
      </c>
      <c r="K22" s="147" t="str">
        <f>IF(ROW()-ROW($B$8)&gt;$G$6, "", Calculations!M87)</f>
        <v/>
      </c>
      <c r="L22" s="143" t="str">
        <f>IF(ROW()-ROW($B$8)&gt;$G$6,"",Calculations!AJ87/453.592)</f>
        <v/>
      </c>
      <c r="M22" s="106" t="str">
        <f>IF(ROW()-ROW($B$8)&gt;$G$6,"",Calculations!AK87/453.592)</f>
        <v/>
      </c>
      <c r="N22" s="106" t="str">
        <f>IF(ROW()-ROW($B$8)&gt;$G$6,"",Calculations!AL87/453.592)</f>
        <v/>
      </c>
      <c r="O22" s="106" t="str">
        <f>IF(ROW()-ROW($B$8)&gt;$G$6,"",Calculations!AM87/453.592)</f>
        <v/>
      </c>
      <c r="P22" s="106" t="str">
        <f>IF(ROW()-ROW($B$8)&gt;$G$6,"",Calculations!AN87/453.592)</f>
        <v/>
      </c>
      <c r="Q22" s="106" t="str">
        <f>IF(ROW()-ROW($B$8)&gt;$G$6,"",Calculations!AO87/453.592)</f>
        <v/>
      </c>
      <c r="R22" s="106" t="str">
        <f>IF(ROW()-ROW($B$8)&gt;$G$6,"",Calculations!AP87/453.592)</f>
        <v/>
      </c>
      <c r="S22" s="106" t="str">
        <f>IF(ROW()-ROW($B$8)&gt;$G$6,"",Calculations!AQ87/453.592)</f>
        <v/>
      </c>
      <c r="T22" s="106" t="str">
        <f>IF(ROW()-ROW($B$8)&gt;$G$6,"",Calculations!AR87/453.592)</f>
        <v/>
      </c>
      <c r="U22" s="107" t="str">
        <f>IF(ROW()-ROW($B$8)&gt;$G$6,"",R22+S22*CARB_Defaults!$M$10+T22*CARB_Defaults!$M$11)</f>
        <v/>
      </c>
      <c r="V22" s="141" t="str">
        <f>IF(ROW()-ROW($B$8)&gt;$G$6,"",Calculations!AA87)</f>
        <v/>
      </c>
      <c r="W22" s="112" t="str">
        <f>IF(ROW()-ROW($B$8)&gt;$G$6,"",Calculations!AB87)</f>
        <v/>
      </c>
      <c r="X22" s="112" t="str">
        <f>IF(ROW()-ROW($B$8)&gt;$G$6,"",Calculations!AC87)</f>
        <v/>
      </c>
      <c r="Y22" s="112" t="str">
        <f>IF(ROW()-ROW($B$8)&gt;$G$6,"",Calculations!AD87)</f>
        <v/>
      </c>
      <c r="Z22" s="112" t="str">
        <f>IF(ROW()-ROW($B$8)&gt;$G$6,"",Calculations!AE87)</f>
        <v/>
      </c>
      <c r="AA22" s="106" t="str">
        <f>IF(ROW()-ROW($B$8)&gt;$G$6,"",Calculations!AF87)</f>
        <v/>
      </c>
      <c r="AB22" s="112" t="str">
        <f>IF(ROW()-ROW($B$8)&gt;$G$6,"",Calculations!AG87)</f>
        <v/>
      </c>
      <c r="AC22" s="112" t="str">
        <f>IF(ROW()-ROW($B$8)&gt;$G$6,"",Calculations!AH87)</f>
        <v/>
      </c>
      <c r="AD22" s="112" t="str">
        <f>IF(ROW()-ROW($B$8)&gt;$G$6,"",Calculations!AI87)</f>
        <v/>
      </c>
      <c r="AE22" s="108" t="str">
        <f>IF(ROW()-ROW($B$8)&gt;$G$6,"",AB22+AC22*CARB_Defaults!$M$10+AD22*CARB_Defaults!$M$11)</f>
        <v/>
      </c>
    </row>
    <row r="23" spans="3:31" x14ac:dyDescent="0.25">
      <c r="C23" s="8" t="str">
        <f>IF(ROW()-ROW($B$8)&gt;$G$6, "", Input!K42)</f>
        <v/>
      </c>
      <c r="D23" s="9" t="str">
        <f>IF(ROW()-ROW($B$8)&gt;$G$6, "", INDEX(MainEngineEmissRates!D$9:D$67, MATCH($C23, MainEngineEmissRates!$C$9:$C$67, 0)))</f>
        <v/>
      </c>
      <c r="E23" s="9" t="str">
        <f>IF(ROW()-ROW($B$8)&gt;$G$6, "", INDEX(MainEngineEmissRates!E$9:E$67, MATCH($C23, MainEngineEmissRates!$C$9:$C$67, 0)))</f>
        <v/>
      </c>
      <c r="F23" s="9" t="str">
        <f>IF(ROW()-ROW($B$8)&gt;$G$6, "", INDEX(Input!D$28:D$87, MATCH($C23, Input!$C$28:$C$87, 0)))</f>
        <v/>
      </c>
      <c r="G23" s="9" t="str">
        <f>IF(ROW()-ROW($B$8)&gt;$G$6, "", Input!L42)</f>
        <v/>
      </c>
      <c r="H23" s="9" t="str">
        <f>IF(ROW()-ROW($B$8)&gt;$G$6, "", Calculations!F88)</f>
        <v/>
      </c>
      <c r="I23" s="130" t="str">
        <f>IF(ROW()-ROW($B$8)&gt;$G$6, "", Calculations!H88)</f>
        <v/>
      </c>
      <c r="J23" s="127" t="str">
        <f>IF(ROW()-ROW($B$8)&gt;$G$6, "", Calculations!K88)</f>
        <v/>
      </c>
      <c r="K23" s="147" t="str">
        <f>IF(ROW()-ROW($B$8)&gt;$G$6, "", Calculations!M88)</f>
        <v/>
      </c>
      <c r="L23" s="143" t="str">
        <f>IF(ROW()-ROW($B$8)&gt;$G$6,"",Calculations!AJ88/453.592)</f>
        <v/>
      </c>
      <c r="M23" s="106" t="str">
        <f>IF(ROW()-ROW($B$8)&gt;$G$6,"",Calculations!AK88/453.592)</f>
        <v/>
      </c>
      <c r="N23" s="106" t="str">
        <f>IF(ROW()-ROW($B$8)&gt;$G$6,"",Calculations!AL88/453.592)</f>
        <v/>
      </c>
      <c r="O23" s="106" t="str">
        <f>IF(ROW()-ROW($B$8)&gt;$G$6,"",Calculations!AM88/453.592)</f>
        <v/>
      </c>
      <c r="P23" s="106" t="str">
        <f>IF(ROW()-ROW($B$8)&gt;$G$6,"",Calculations!AN88/453.592)</f>
        <v/>
      </c>
      <c r="Q23" s="106" t="str">
        <f>IF(ROW()-ROW($B$8)&gt;$G$6,"",Calculations!AO88/453.592)</f>
        <v/>
      </c>
      <c r="R23" s="106" t="str">
        <f>IF(ROW()-ROW($B$8)&gt;$G$6,"",Calculations!AP88/453.592)</f>
        <v/>
      </c>
      <c r="S23" s="106" t="str">
        <f>IF(ROW()-ROW($B$8)&gt;$G$6,"",Calculations!AQ88/453.592)</f>
        <v/>
      </c>
      <c r="T23" s="106" t="str">
        <f>IF(ROW()-ROW($B$8)&gt;$G$6,"",Calculations!AR88/453.592)</f>
        <v/>
      </c>
      <c r="U23" s="107" t="str">
        <f>IF(ROW()-ROW($B$8)&gt;$G$6,"",R23+S23*CARB_Defaults!$M$10+T23*CARB_Defaults!$M$11)</f>
        <v/>
      </c>
      <c r="V23" s="141" t="str">
        <f>IF(ROW()-ROW($B$8)&gt;$G$6,"",Calculations!AA88)</f>
        <v/>
      </c>
      <c r="W23" s="112" t="str">
        <f>IF(ROW()-ROW($B$8)&gt;$G$6,"",Calculations!AB88)</f>
        <v/>
      </c>
      <c r="X23" s="112" t="str">
        <f>IF(ROW()-ROW($B$8)&gt;$G$6,"",Calculations!AC88)</f>
        <v/>
      </c>
      <c r="Y23" s="112" t="str">
        <f>IF(ROW()-ROW($B$8)&gt;$G$6,"",Calculations!AD88)</f>
        <v/>
      </c>
      <c r="Z23" s="112" t="str">
        <f>IF(ROW()-ROW($B$8)&gt;$G$6,"",Calculations!AE88)</f>
        <v/>
      </c>
      <c r="AA23" s="106" t="str">
        <f>IF(ROW()-ROW($B$8)&gt;$G$6,"",Calculations!AF88)</f>
        <v/>
      </c>
      <c r="AB23" s="112" t="str">
        <f>IF(ROW()-ROW($B$8)&gt;$G$6,"",Calculations!AG88)</f>
        <v/>
      </c>
      <c r="AC23" s="112" t="str">
        <f>IF(ROW()-ROW($B$8)&gt;$G$6,"",Calculations!AH88)</f>
        <v/>
      </c>
      <c r="AD23" s="112" t="str">
        <f>IF(ROW()-ROW($B$8)&gt;$G$6,"",Calculations!AI88)</f>
        <v/>
      </c>
      <c r="AE23" s="108" t="str">
        <f>IF(ROW()-ROW($B$8)&gt;$G$6,"",AB23+AC23*CARB_Defaults!$M$10+AD23*CARB_Defaults!$M$11)</f>
        <v/>
      </c>
    </row>
    <row r="24" spans="3:31" x14ac:dyDescent="0.25">
      <c r="C24" s="8" t="str">
        <f>IF(ROW()-ROW($B$8)&gt;$G$6, "", Input!K43)</f>
        <v/>
      </c>
      <c r="D24" s="9" t="str">
        <f>IF(ROW()-ROW($B$8)&gt;$G$6, "", INDEX(MainEngineEmissRates!D$9:D$67, MATCH($C24, MainEngineEmissRates!$C$9:$C$67, 0)))</f>
        <v/>
      </c>
      <c r="E24" s="9" t="str">
        <f>IF(ROW()-ROW($B$8)&gt;$G$6, "", INDEX(MainEngineEmissRates!E$9:E$67, MATCH($C24, MainEngineEmissRates!$C$9:$C$67, 0)))</f>
        <v/>
      </c>
      <c r="F24" s="9" t="str">
        <f>IF(ROW()-ROW($B$8)&gt;$G$6, "", INDEX(Input!D$28:D$87, MATCH($C24, Input!$C$28:$C$87, 0)))</f>
        <v/>
      </c>
      <c r="G24" s="9" t="str">
        <f>IF(ROW()-ROW($B$8)&gt;$G$6, "", Input!L43)</f>
        <v/>
      </c>
      <c r="H24" s="9" t="str">
        <f>IF(ROW()-ROW($B$8)&gt;$G$6, "", Calculations!F89)</f>
        <v/>
      </c>
      <c r="I24" s="130" t="str">
        <f>IF(ROW()-ROW($B$8)&gt;$G$6, "", Calculations!H89)</f>
        <v/>
      </c>
      <c r="J24" s="127" t="str">
        <f>IF(ROW()-ROW($B$8)&gt;$G$6, "", Calculations!K89)</f>
        <v/>
      </c>
      <c r="K24" s="147" t="str">
        <f>IF(ROW()-ROW($B$8)&gt;$G$6, "", Calculations!M89)</f>
        <v/>
      </c>
      <c r="L24" s="143" t="str">
        <f>IF(ROW()-ROW($B$8)&gt;$G$6,"",Calculations!AJ89/453.592)</f>
        <v/>
      </c>
      <c r="M24" s="106" t="str">
        <f>IF(ROW()-ROW($B$8)&gt;$G$6,"",Calculations!AK89/453.592)</f>
        <v/>
      </c>
      <c r="N24" s="106" t="str">
        <f>IF(ROW()-ROW($B$8)&gt;$G$6,"",Calculations!AL89/453.592)</f>
        <v/>
      </c>
      <c r="O24" s="106" t="str">
        <f>IF(ROW()-ROW($B$8)&gt;$G$6,"",Calculations!AM89/453.592)</f>
        <v/>
      </c>
      <c r="P24" s="106" t="str">
        <f>IF(ROW()-ROW($B$8)&gt;$G$6,"",Calculations!AN89/453.592)</f>
        <v/>
      </c>
      <c r="Q24" s="106" t="str">
        <f>IF(ROW()-ROW($B$8)&gt;$G$6,"",Calculations!AO89/453.592)</f>
        <v/>
      </c>
      <c r="R24" s="106" t="str">
        <f>IF(ROW()-ROW($B$8)&gt;$G$6,"",Calculations!AP89/453.592)</f>
        <v/>
      </c>
      <c r="S24" s="106" t="str">
        <f>IF(ROW()-ROW($B$8)&gt;$G$6,"",Calculations!AQ89/453.592)</f>
        <v/>
      </c>
      <c r="T24" s="106" t="str">
        <f>IF(ROW()-ROW($B$8)&gt;$G$6,"",Calculations!AR89/453.592)</f>
        <v/>
      </c>
      <c r="U24" s="107" t="str">
        <f>IF(ROW()-ROW($B$8)&gt;$G$6,"",R24+S24*CARB_Defaults!$M$10+T24*CARB_Defaults!$M$11)</f>
        <v/>
      </c>
      <c r="V24" s="141" t="str">
        <f>IF(ROW()-ROW($B$8)&gt;$G$6,"",Calculations!AA89)</f>
        <v/>
      </c>
      <c r="W24" s="112" t="str">
        <f>IF(ROW()-ROW($B$8)&gt;$G$6,"",Calculations!AB89)</f>
        <v/>
      </c>
      <c r="X24" s="112" t="str">
        <f>IF(ROW()-ROW($B$8)&gt;$G$6,"",Calculations!AC89)</f>
        <v/>
      </c>
      <c r="Y24" s="112" t="str">
        <f>IF(ROW()-ROW($B$8)&gt;$G$6,"",Calculations!AD89)</f>
        <v/>
      </c>
      <c r="Z24" s="112" t="str">
        <f>IF(ROW()-ROW($B$8)&gt;$G$6,"",Calculations!AE89)</f>
        <v/>
      </c>
      <c r="AA24" s="106" t="str">
        <f>IF(ROW()-ROW($B$8)&gt;$G$6,"",Calculations!AF89)</f>
        <v/>
      </c>
      <c r="AB24" s="112" t="str">
        <f>IF(ROW()-ROW($B$8)&gt;$G$6,"",Calculations!AG89)</f>
        <v/>
      </c>
      <c r="AC24" s="112" t="str">
        <f>IF(ROW()-ROW($B$8)&gt;$G$6,"",Calculations!AH89)</f>
        <v/>
      </c>
      <c r="AD24" s="112" t="str">
        <f>IF(ROW()-ROW($B$8)&gt;$G$6,"",Calculations!AI89)</f>
        <v/>
      </c>
      <c r="AE24" s="108" t="str">
        <f>IF(ROW()-ROW($B$8)&gt;$G$6,"",AB24+AC24*CARB_Defaults!$M$10+AD24*CARB_Defaults!$M$11)</f>
        <v/>
      </c>
    </row>
    <row r="25" spans="3:31" x14ac:dyDescent="0.25">
      <c r="C25" s="8" t="str">
        <f>IF(ROW()-ROW($B$8)&gt;$G$6, "", Input!K44)</f>
        <v/>
      </c>
      <c r="D25" s="9" t="str">
        <f>IF(ROW()-ROW($B$8)&gt;$G$6, "", INDEX(MainEngineEmissRates!D$9:D$67, MATCH($C25, MainEngineEmissRates!$C$9:$C$67, 0)))</f>
        <v/>
      </c>
      <c r="E25" s="9" t="str">
        <f>IF(ROW()-ROW($B$8)&gt;$G$6, "", INDEX(MainEngineEmissRates!E$9:E$67, MATCH($C25, MainEngineEmissRates!$C$9:$C$67, 0)))</f>
        <v/>
      </c>
      <c r="F25" s="9" t="str">
        <f>IF(ROW()-ROW($B$8)&gt;$G$6, "", INDEX(Input!D$28:D$87, MATCH($C25, Input!$C$28:$C$87, 0)))</f>
        <v/>
      </c>
      <c r="G25" s="9" t="str">
        <f>IF(ROW()-ROW($B$8)&gt;$G$6, "", Input!L44)</f>
        <v/>
      </c>
      <c r="H25" s="9" t="str">
        <f>IF(ROW()-ROW($B$8)&gt;$G$6, "", Calculations!F90)</f>
        <v/>
      </c>
      <c r="I25" s="130" t="str">
        <f>IF(ROW()-ROW($B$8)&gt;$G$6, "", Calculations!H90)</f>
        <v/>
      </c>
      <c r="J25" s="127" t="str">
        <f>IF(ROW()-ROW($B$8)&gt;$G$6, "", Calculations!K90)</f>
        <v/>
      </c>
      <c r="K25" s="147" t="str">
        <f>IF(ROW()-ROW($B$8)&gt;$G$6, "", Calculations!M90)</f>
        <v/>
      </c>
      <c r="L25" s="143" t="str">
        <f>IF(ROW()-ROW($B$8)&gt;$G$6,"",Calculations!AJ90/453.592)</f>
        <v/>
      </c>
      <c r="M25" s="106" t="str">
        <f>IF(ROW()-ROW($B$8)&gt;$G$6,"",Calculations!AK90/453.592)</f>
        <v/>
      </c>
      <c r="N25" s="106" t="str">
        <f>IF(ROW()-ROW($B$8)&gt;$G$6,"",Calculations!AL90/453.592)</f>
        <v/>
      </c>
      <c r="O25" s="106" t="str">
        <f>IF(ROW()-ROW($B$8)&gt;$G$6,"",Calculations!AM90/453.592)</f>
        <v/>
      </c>
      <c r="P25" s="106" t="str">
        <f>IF(ROW()-ROW($B$8)&gt;$G$6,"",Calculations!AN90/453.592)</f>
        <v/>
      </c>
      <c r="Q25" s="106" t="str">
        <f>IF(ROW()-ROW($B$8)&gt;$G$6,"",Calculations!AO90/453.592)</f>
        <v/>
      </c>
      <c r="R25" s="106" t="str">
        <f>IF(ROW()-ROW($B$8)&gt;$G$6,"",Calculations!AP90/453.592)</f>
        <v/>
      </c>
      <c r="S25" s="106" t="str">
        <f>IF(ROW()-ROW($B$8)&gt;$G$6,"",Calculations!AQ90/453.592)</f>
        <v/>
      </c>
      <c r="T25" s="106" t="str">
        <f>IF(ROW()-ROW($B$8)&gt;$G$6,"",Calculations!AR90/453.592)</f>
        <v/>
      </c>
      <c r="U25" s="107" t="str">
        <f>IF(ROW()-ROW($B$8)&gt;$G$6,"",R25+S25*CARB_Defaults!$M$10+T25*CARB_Defaults!$M$11)</f>
        <v/>
      </c>
      <c r="V25" s="141" t="str">
        <f>IF(ROW()-ROW($B$8)&gt;$G$6,"",Calculations!AA90)</f>
        <v/>
      </c>
      <c r="W25" s="112" t="str">
        <f>IF(ROW()-ROW($B$8)&gt;$G$6,"",Calculations!AB90)</f>
        <v/>
      </c>
      <c r="X25" s="112" t="str">
        <f>IF(ROW()-ROW($B$8)&gt;$G$6,"",Calculations!AC90)</f>
        <v/>
      </c>
      <c r="Y25" s="112" t="str">
        <f>IF(ROW()-ROW($B$8)&gt;$G$6,"",Calculations!AD90)</f>
        <v/>
      </c>
      <c r="Z25" s="112" t="str">
        <f>IF(ROW()-ROW($B$8)&gt;$G$6,"",Calculations!AE90)</f>
        <v/>
      </c>
      <c r="AA25" s="106" t="str">
        <f>IF(ROW()-ROW($B$8)&gt;$G$6,"",Calculations!AF90)</f>
        <v/>
      </c>
      <c r="AB25" s="112" t="str">
        <f>IF(ROW()-ROW($B$8)&gt;$G$6,"",Calculations!AG90)</f>
        <v/>
      </c>
      <c r="AC25" s="112" t="str">
        <f>IF(ROW()-ROW($B$8)&gt;$G$6,"",Calculations!AH90)</f>
        <v/>
      </c>
      <c r="AD25" s="112" t="str">
        <f>IF(ROW()-ROW($B$8)&gt;$G$6,"",Calculations!AI90)</f>
        <v/>
      </c>
      <c r="AE25" s="108" t="str">
        <f>IF(ROW()-ROW($B$8)&gt;$G$6,"",AB25+AC25*CARB_Defaults!$M$10+AD25*CARB_Defaults!$M$11)</f>
        <v/>
      </c>
    </row>
    <row r="26" spans="3:31" x14ac:dyDescent="0.25">
      <c r="C26" s="8" t="str">
        <f>IF(ROW()-ROW($B$8)&gt;$G$6, "", Input!K45)</f>
        <v/>
      </c>
      <c r="D26" s="9" t="str">
        <f>IF(ROW()-ROW($B$8)&gt;$G$6, "", INDEX(MainEngineEmissRates!D$9:D$67, MATCH($C26, MainEngineEmissRates!$C$9:$C$67, 0)))</f>
        <v/>
      </c>
      <c r="E26" s="9" t="str">
        <f>IF(ROW()-ROW($B$8)&gt;$G$6, "", INDEX(MainEngineEmissRates!E$9:E$67, MATCH($C26, MainEngineEmissRates!$C$9:$C$67, 0)))</f>
        <v/>
      </c>
      <c r="F26" s="9" t="str">
        <f>IF(ROW()-ROW($B$8)&gt;$G$6, "", INDEX(Input!D$28:D$87, MATCH($C26, Input!$C$28:$C$87, 0)))</f>
        <v/>
      </c>
      <c r="G26" s="9" t="str">
        <f>IF(ROW()-ROW($B$8)&gt;$G$6, "", Input!L45)</f>
        <v/>
      </c>
      <c r="H26" s="9" t="str">
        <f>IF(ROW()-ROW($B$8)&gt;$G$6, "", Calculations!F91)</f>
        <v/>
      </c>
      <c r="I26" s="130" t="str">
        <f>IF(ROW()-ROW($B$8)&gt;$G$6, "", Calculations!H91)</f>
        <v/>
      </c>
      <c r="J26" s="127" t="str">
        <f>IF(ROW()-ROW($B$8)&gt;$G$6, "", Calculations!K91)</f>
        <v/>
      </c>
      <c r="K26" s="147" t="str">
        <f>IF(ROW()-ROW($B$8)&gt;$G$6, "", Calculations!M91)</f>
        <v/>
      </c>
      <c r="L26" s="143" t="str">
        <f>IF(ROW()-ROW($B$8)&gt;$G$6,"",Calculations!AJ91/453.592)</f>
        <v/>
      </c>
      <c r="M26" s="106" t="str">
        <f>IF(ROW()-ROW($B$8)&gt;$G$6,"",Calculations!AK91/453.592)</f>
        <v/>
      </c>
      <c r="N26" s="106" t="str">
        <f>IF(ROW()-ROW($B$8)&gt;$G$6,"",Calculations!AL91/453.592)</f>
        <v/>
      </c>
      <c r="O26" s="106" t="str">
        <f>IF(ROW()-ROW($B$8)&gt;$G$6,"",Calculations!AM91/453.592)</f>
        <v/>
      </c>
      <c r="P26" s="106" t="str">
        <f>IF(ROW()-ROW($B$8)&gt;$G$6,"",Calculations!AN91/453.592)</f>
        <v/>
      </c>
      <c r="Q26" s="106" t="str">
        <f>IF(ROW()-ROW($B$8)&gt;$G$6,"",Calculations!AO91/453.592)</f>
        <v/>
      </c>
      <c r="R26" s="106" t="str">
        <f>IF(ROW()-ROW($B$8)&gt;$G$6,"",Calculations!AP91/453.592)</f>
        <v/>
      </c>
      <c r="S26" s="106" t="str">
        <f>IF(ROW()-ROW($B$8)&gt;$G$6,"",Calculations!AQ91/453.592)</f>
        <v/>
      </c>
      <c r="T26" s="106" t="str">
        <f>IF(ROW()-ROW($B$8)&gt;$G$6,"",Calculations!AR91/453.592)</f>
        <v/>
      </c>
      <c r="U26" s="107" t="str">
        <f>IF(ROW()-ROW($B$8)&gt;$G$6,"",R26+S26*CARB_Defaults!$M$10+T26*CARB_Defaults!$M$11)</f>
        <v/>
      </c>
      <c r="V26" s="141" t="str">
        <f>IF(ROW()-ROW($B$8)&gt;$G$6,"",Calculations!AA91)</f>
        <v/>
      </c>
      <c r="W26" s="112" t="str">
        <f>IF(ROW()-ROW($B$8)&gt;$G$6,"",Calculations!AB91)</f>
        <v/>
      </c>
      <c r="X26" s="112" t="str">
        <f>IF(ROW()-ROW($B$8)&gt;$G$6,"",Calculations!AC91)</f>
        <v/>
      </c>
      <c r="Y26" s="112" t="str">
        <f>IF(ROW()-ROW($B$8)&gt;$G$6,"",Calculations!AD91)</f>
        <v/>
      </c>
      <c r="Z26" s="112" t="str">
        <f>IF(ROW()-ROW($B$8)&gt;$G$6,"",Calculations!AE91)</f>
        <v/>
      </c>
      <c r="AA26" s="106" t="str">
        <f>IF(ROW()-ROW($B$8)&gt;$G$6,"",Calculations!AF91)</f>
        <v/>
      </c>
      <c r="AB26" s="112" t="str">
        <f>IF(ROW()-ROW($B$8)&gt;$G$6,"",Calculations!AG91)</f>
        <v/>
      </c>
      <c r="AC26" s="112" t="str">
        <f>IF(ROW()-ROW($B$8)&gt;$G$6,"",Calculations!AH91)</f>
        <v/>
      </c>
      <c r="AD26" s="112" t="str">
        <f>IF(ROW()-ROW($B$8)&gt;$G$6,"",Calculations!AI91)</f>
        <v/>
      </c>
      <c r="AE26" s="108" t="str">
        <f>IF(ROW()-ROW($B$8)&gt;$G$6,"",AB26+AC26*CARB_Defaults!$M$10+AD26*CARB_Defaults!$M$11)</f>
        <v/>
      </c>
    </row>
    <row r="27" spans="3:31" x14ac:dyDescent="0.25">
      <c r="C27" s="8" t="str">
        <f>IF(ROW()-ROW($B$8)&gt;$G$6, "", Input!K46)</f>
        <v/>
      </c>
      <c r="D27" s="9" t="str">
        <f>IF(ROW()-ROW($B$8)&gt;$G$6, "", INDEX(MainEngineEmissRates!D$9:D$67, MATCH($C27, MainEngineEmissRates!$C$9:$C$67, 0)))</f>
        <v/>
      </c>
      <c r="E27" s="9" t="str">
        <f>IF(ROW()-ROW($B$8)&gt;$G$6, "", INDEX(MainEngineEmissRates!E$9:E$67, MATCH($C27, MainEngineEmissRates!$C$9:$C$67, 0)))</f>
        <v/>
      </c>
      <c r="F27" s="9" t="str">
        <f>IF(ROW()-ROW($B$8)&gt;$G$6, "", INDEX(Input!D$28:D$87, MATCH($C27, Input!$C$28:$C$87, 0)))</f>
        <v/>
      </c>
      <c r="G27" s="9" t="str">
        <f>IF(ROW()-ROW($B$8)&gt;$G$6, "", Input!L46)</f>
        <v/>
      </c>
      <c r="H27" s="9" t="str">
        <f>IF(ROW()-ROW($B$8)&gt;$G$6, "", Calculations!F92)</f>
        <v/>
      </c>
      <c r="I27" s="130" t="str">
        <f>IF(ROW()-ROW($B$8)&gt;$G$6, "", Calculations!H92)</f>
        <v/>
      </c>
      <c r="J27" s="127" t="str">
        <f>IF(ROW()-ROW($B$8)&gt;$G$6, "", Calculations!K92)</f>
        <v/>
      </c>
      <c r="K27" s="147" t="str">
        <f>IF(ROW()-ROW($B$8)&gt;$G$6, "", Calculations!M92)</f>
        <v/>
      </c>
      <c r="L27" s="143" t="str">
        <f>IF(ROW()-ROW($B$8)&gt;$G$6,"",Calculations!AJ92/453.592)</f>
        <v/>
      </c>
      <c r="M27" s="106" t="str">
        <f>IF(ROW()-ROW($B$8)&gt;$G$6,"",Calculations!AK92/453.592)</f>
        <v/>
      </c>
      <c r="N27" s="106" t="str">
        <f>IF(ROW()-ROW($B$8)&gt;$G$6,"",Calculations!AL92/453.592)</f>
        <v/>
      </c>
      <c r="O27" s="106" t="str">
        <f>IF(ROW()-ROW($B$8)&gt;$G$6,"",Calculations!AM92/453.592)</f>
        <v/>
      </c>
      <c r="P27" s="106" t="str">
        <f>IF(ROW()-ROW($B$8)&gt;$G$6,"",Calculations!AN92/453.592)</f>
        <v/>
      </c>
      <c r="Q27" s="106" t="str">
        <f>IF(ROW()-ROW($B$8)&gt;$G$6,"",Calculations!AO92/453.592)</f>
        <v/>
      </c>
      <c r="R27" s="106" t="str">
        <f>IF(ROW()-ROW($B$8)&gt;$G$6,"",Calculations!AP92/453.592)</f>
        <v/>
      </c>
      <c r="S27" s="106" t="str">
        <f>IF(ROW()-ROW($B$8)&gt;$G$6,"",Calculations!AQ92/453.592)</f>
        <v/>
      </c>
      <c r="T27" s="106" t="str">
        <f>IF(ROW()-ROW($B$8)&gt;$G$6,"",Calculations!AR92/453.592)</f>
        <v/>
      </c>
      <c r="U27" s="107" t="str">
        <f>IF(ROW()-ROW($B$8)&gt;$G$6,"",R27+S27*CARB_Defaults!$M$10+T27*CARB_Defaults!$M$11)</f>
        <v/>
      </c>
      <c r="V27" s="141" t="str">
        <f>IF(ROW()-ROW($B$8)&gt;$G$6,"",Calculations!AA92)</f>
        <v/>
      </c>
      <c r="W27" s="112" t="str">
        <f>IF(ROW()-ROW($B$8)&gt;$G$6,"",Calculations!AB92)</f>
        <v/>
      </c>
      <c r="X27" s="112" t="str">
        <f>IF(ROW()-ROW($B$8)&gt;$G$6,"",Calculations!AC92)</f>
        <v/>
      </c>
      <c r="Y27" s="112" t="str">
        <f>IF(ROW()-ROW($B$8)&gt;$G$6,"",Calculations!AD92)</f>
        <v/>
      </c>
      <c r="Z27" s="112" t="str">
        <f>IF(ROW()-ROW($B$8)&gt;$G$6,"",Calculations!AE92)</f>
        <v/>
      </c>
      <c r="AA27" s="106" t="str">
        <f>IF(ROW()-ROW($B$8)&gt;$G$6,"",Calculations!AF92)</f>
        <v/>
      </c>
      <c r="AB27" s="112" t="str">
        <f>IF(ROW()-ROW($B$8)&gt;$G$6,"",Calculations!AG92)</f>
        <v/>
      </c>
      <c r="AC27" s="112" t="str">
        <f>IF(ROW()-ROW($B$8)&gt;$G$6,"",Calculations!AH92)</f>
        <v/>
      </c>
      <c r="AD27" s="112" t="str">
        <f>IF(ROW()-ROW($B$8)&gt;$G$6,"",Calculations!AI92)</f>
        <v/>
      </c>
      <c r="AE27" s="108" t="str">
        <f>IF(ROW()-ROW($B$8)&gt;$G$6,"",AB27+AC27*CARB_Defaults!$M$10+AD27*CARB_Defaults!$M$11)</f>
        <v/>
      </c>
    </row>
    <row r="28" spans="3:31" x14ac:dyDescent="0.25">
      <c r="C28" s="8" t="str">
        <f>IF(ROW()-ROW($B$8)&gt;$G$6, "", Input!K47)</f>
        <v/>
      </c>
      <c r="D28" s="9" t="str">
        <f>IF(ROW()-ROW($B$8)&gt;$G$6, "", INDEX(MainEngineEmissRates!D$9:D$67, MATCH($C28, MainEngineEmissRates!$C$9:$C$67, 0)))</f>
        <v/>
      </c>
      <c r="E28" s="9" t="str">
        <f>IF(ROW()-ROW($B$8)&gt;$G$6, "", INDEX(MainEngineEmissRates!E$9:E$67, MATCH($C28, MainEngineEmissRates!$C$9:$C$67, 0)))</f>
        <v/>
      </c>
      <c r="F28" s="9" t="str">
        <f>IF(ROW()-ROW($B$8)&gt;$G$6, "", INDEX(Input!D$28:D$87, MATCH($C28, Input!$C$28:$C$87, 0)))</f>
        <v/>
      </c>
      <c r="G28" s="9" t="str">
        <f>IF(ROW()-ROW($B$8)&gt;$G$6, "", Input!L47)</f>
        <v/>
      </c>
      <c r="H28" s="9" t="str">
        <f>IF(ROW()-ROW($B$8)&gt;$G$6, "", Calculations!F93)</f>
        <v/>
      </c>
      <c r="I28" s="130" t="str">
        <f>IF(ROW()-ROW($B$8)&gt;$G$6, "", Calculations!H93)</f>
        <v/>
      </c>
      <c r="J28" s="127" t="str">
        <f>IF(ROW()-ROW($B$8)&gt;$G$6, "", Calculations!K93)</f>
        <v/>
      </c>
      <c r="K28" s="147" t="str">
        <f>IF(ROW()-ROW($B$8)&gt;$G$6, "", Calculations!M93)</f>
        <v/>
      </c>
      <c r="L28" s="143" t="str">
        <f>IF(ROW()-ROW($B$8)&gt;$G$6,"",Calculations!AJ93/453.592)</f>
        <v/>
      </c>
      <c r="M28" s="106" t="str">
        <f>IF(ROW()-ROW($B$8)&gt;$G$6,"",Calculations!AK93/453.592)</f>
        <v/>
      </c>
      <c r="N28" s="106" t="str">
        <f>IF(ROW()-ROW($B$8)&gt;$G$6,"",Calculations!AL93/453.592)</f>
        <v/>
      </c>
      <c r="O28" s="106" t="str">
        <f>IF(ROW()-ROW($B$8)&gt;$G$6,"",Calculations!AM93/453.592)</f>
        <v/>
      </c>
      <c r="P28" s="106" t="str">
        <f>IF(ROW()-ROW($B$8)&gt;$G$6,"",Calculations!AN93/453.592)</f>
        <v/>
      </c>
      <c r="Q28" s="106" t="str">
        <f>IF(ROW()-ROW($B$8)&gt;$G$6,"",Calculations!AO93/453.592)</f>
        <v/>
      </c>
      <c r="R28" s="106" t="str">
        <f>IF(ROW()-ROW($B$8)&gt;$G$6,"",Calculations!AP93/453.592)</f>
        <v/>
      </c>
      <c r="S28" s="106" t="str">
        <f>IF(ROW()-ROW($B$8)&gt;$G$6,"",Calculations!AQ93/453.592)</f>
        <v/>
      </c>
      <c r="T28" s="106" t="str">
        <f>IF(ROW()-ROW($B$8)&gt;$G$6,"",Calculations!AR93/453.592)</f>
        <v/>
      </c>
      <c r="U28" s="107" t="str">
        <f>IF(ROW()-ROW($B$8)&gt;$G$6,"",R28+S28*CARB_Defaults!$M$10+T28*CARB_Defaults!$M$11)</f>
        <v/>
      </c>
      <c r="V28" s="141" t="str">
        <f>IF(ROW()-ROW($B$8)&gt;$G$6,"",Calculations!AA93)</f>
        <v/>
      </c>
      <c r="W28" s="112" t="str">
        <f>IF(ROW()-ROW($B$8)&gt;$G$6,"",Calculations!AB93)</f>
        <v/>
      </c>
      <c r="X28" s="112" t="str">
        <f>IF(ROW()-ROW($B$8)&gt;$G$6,"",Calculations!AC93)</f>
        <v/>
      </c>
      <c r="Y28" s="112" t="str">
        <f>IF(ROW()-ROW($B$8)&gt;$G$6,"",Calculations!AD93)</f>
        <v/>
      </c>
      <c r="Z28" s="112" t="str">
        <f>IF(ROW()-ROW($B$8)&gt;$G$6,"",Calculations!AE93)</f>
        <v/>
      </c>
      <c r="AA28" s="106" t="str">
        <f>IF(ROW()-ROW($B$8)&gt;$G$6,"",Calculations!AF93)</f>
        <v/>
      </c>
      <c r="AB28" s="112" t="str">
        <f>IF(ROW()-ROW($B$8)&gt;$G$6,"",Calculations!AG93)</f>
        <v/>
      </c>
      <c r="AC28" s="112" t="str">
        <f>IF(ROW()-ROW($B$8)&gt;$G$6,"",Calculations!AH93)</f>
        <v/>
      </c>
      <c r="AD28" s="112" t="str">
        <f>IF(ROW()-ROW($B$8)&gt;$G$6,"",Calculations!AI93)</f>
        <v/>
      </c>
      <c r="AE28" s="108" t="str">
        <f>IF(ROW()-ROW($B$8)&gt;$G$6,"",AB28+AC28*CARB_Defaults!$M$10+AD28*CARB_Defaults!$M$11)</f>
        <v/>
      </c>
    </row>
    <row r="29" spans="3:31" x14ac:dyDescent="0.25">
      <c r="C29" s="8" t="str">
        <f>IF(ROW()-ROW($B$8)&gt;$G$6, "", Input!K48)</f>
        <v/>
      </c>
      <c r="D29" s="9" t="str">
        <f>IF(ROW()-ROW($B$8)&gt;$G$6, "", INDEX(MainEngineEmissRates!D$9:D$67, MATCH($C29, MainEngineEmissRates!$C$9:$C$67, 0)))</f>
        <v/>
      </c>
      <c r="E29" s="9" t="str">
        <f>IF(ROW()-ROW($B$8)&gt;$G$6, "", INDEX(MainEngineEmissRates!E$9:E$67, MATCH($C29, MainEngineEmissRates!$C$9:$C$67, 0)))</f>
        <v/>
      </c>
      <c r="F29" s="9" t="str">
        <f>IF(ROW()-ROW($B$8)&gt;$G$6, "", INDEX(Input!D$28:D$87, MATCH($C29, Input!$C$28:$C$87, 0)))</f>
        <v/>
      </c>
      <c r="G29" s="9" t="str">
        <f>IF(ROW()-ROW($B$8)&gt;$G$6, "", Input!L48)</f>
        <v/>
      </c>
      <c r="H29" s="9" t="str">
        <f>IF(ROW()-ROW($B$8)&gt;$G$6, "", Calculations!F94)</f>
        <v/>
      </c>
      <c r="I29" s="130" t="str">
        <f>IF(ROW()-ROW($B$8)&gt;$G$6, "", Calculations!H94)</f>
        <v/>
      </c>
      <c r="J29" s="127" t="str">
        <f>IF(ROW()-ROW($B$8)&gt;$G$6, "", Calculations!K94)</f>
        <v/>
      </c>
      <c r="K29" s="147" t="str">
        <f>IF(ROW()-ROW($B$8)&gt;$G$6, "", Calculations!M94)</f>
        <v/>
      </c>
      <c r="L29" s="143" t="str">
        <f>IF(ROW()-ROW($B$8)&gt;$G$6,"",Calculations!AJ94/453.592)</f>
        <v/>
      </c>
      <c r="M29" s="106" t="str">
        <f>IF(ROW()-ROW($B$8)&gt;$G$6,"",Calculations!AK94/453.592)</f>
        <v/>
      </c>
      <c r="N29" s="106" t="str">
        <f>IF(ROW()-ROW($B$8)&gt;$G$6,"",Calculations!AL94/453.592)</f>
        <v/>
      </c>
      <c r="O29" s="106" t="str">
        <f>IF(ROW()-ROW($B$8)&gt;$G$6,"",Calculations!AM94/453.592)</f>
        <v/>
      </c>
      <c r="P29" s="106" t="str">
        <f>IF(ROW()-ROW($B$8)&gt;$G$6,"",Calculations!AN94/453.592)</f>
        <v/>
      </c>
      <c r="Q29" s="106" t="str">
        <f>IF(ROW()-ROW($B$8)&gt;$G$6,"",Calculations!AO94/453.592)</f>
        <v/>
      </c>
      <c r="R29" s="106" t="str">
        <f>IF(ROW()-ROW($B$8)&gt;$G$6,"",Calculations!AP94/453.592)</f>
        <v/>
      </c>
      <c r="S29" s="106" t="str">
        <f>IF(ROW()-ROW($B$8)&gt;$G$6,"",Calculations!AQ94/453.592)</f>
        <v/>
      </c>
      <c r="T29" s="106" t="str">
        <f>IF(ROW()-ROW($B$8)&gt;$G$6,"",Calculations!AR94/453.592)</f>
        <v/>
      </c>
      <c r="U29" s="107" t="str">
        <f>IF(ROW()-ROW($B$8)&gt;$G$6,"",R29+S29*CARB_Defaults!$M$10+T29*CARB_Defaults!$M$11)</f>
        <v/>
      </c>
      <c r="V29" s="141" t="str">
        <f>IF(ROW()-ROW($B$8)&gt;$G$6,"",Calculations!AA94)</f>
        <v/>
      </c>
      <c r="W29" s="112" t="str">
        <f>IF(ROW()-ROW($B$8)&gt;$G$6,"",Calculations!AB94)</f>
        <v/>
      </c>
      <c r="X29" s="112" t="str">
        <f>IF(ROW()-ROW($B$8)&gt;$G$6,"",Calculations!AC94)</f>
        <v/>
      </c>
      <c r="Y29" s="112" t="str">
        <f>IF(ROW()-ROW($B$8)&gt;$G$6,"",Calculations!AD94)</f>
        <v/>
      </c>
      <c r="Z29" s="112" t="str">
        <f>IF(ROW()-ROW($B$8)&gt;$G$6,"",Calculations!AE94)</f>
        <v/>
      </c>
      <c r="AA29" s="106" t="str">
        <f>IF(ROW()-ROW($B$8)&gt;$G$6,"",Calculations!AF94)</f>
        <v/>
      </c>
      <c r="AB29" s="112" t="str">
        <f>IF(ROW()-ROW($B$8)&gt;$G$6,"",Calculations!AG94)</f>
        <v/>
      </c>
      <c r="AC29" s="112" t="str">
        <f>IF(ROW()-ROW($B$8)&gt;$G$6,"",Calculations!AH94)</f>
        <v/>
      </c>
      <c r="AD29" s="112" t="str">
        <f>IF(ROW()-ROW($B$8)&gt;$G$6,"",Calculations!AI94)</f>
        <v/>
      </c>
      <c r="AE29" s="108" t="str">
        <f>IF(ROW()-ROW($B$8)&gt;$G$6,"",AB29+AC29*CARB_Defaults!$M$10+AD29*CARB_Defaults!$M$11)</f>
        <v/>
      </c>
    </row>
    <row r="30" spans="3:31" x14ac:dyDescent="0.25">
      <c r="C30" s="8" t="str">
        <f>IF(ROW()-ROW($B$8)&gt;$G$6, "", Input!K49)</f>
        <v/>
      </c>
      <c r="D30" s="9" t="str">
        <f>IF(ROW()-ROW($B$8)&gt;$G$6, "", INDEX(MainEngineEmissRates!D$9:D$67, MATCH($C30, MainEngineEmissRates!$C$9:$C$67, 0)))</f>
        <v/>
      </c>
      <c r="E30" s="9" t="str">
        <f>IF(ROW()-ROW($B$8)&gt;$G$6, "", INDEX(MainEngineEmissRates!E$9:E$67, MATCH($C30, MainEngineEmissRates!$C$9:$C$67, 0)))</f>
        <v/>
      </c>
      <c r="F30" s="9" t="str">
        <f>IF(ROW()-ROW($B$8)&gt;$G$6, "", INDEX(Input!D$28:D$87, MATCH($C30, Input!$C$28:$C$87, 0)))</f>
        <v/>
      </c>
      <c r="G30" s="9" t="str">
        <f>IF(ROW()-ROW($B$8)&gt;$G$6, "", Input!L49)</f>
        <v/>
      </c>
      <c r="H30" s="9" t="str">
        <f>IF(ROW()-ROW($B$8)&gt;$G$6, "", Calculations!F95)</f>
        <v/>
      </c>
      <c r="I30" s="130" t="str">
        <f>IF(ROW()-ROW($B$8)&gt;$G$6, "", Calculations!H95)</f>
        <v/>
      </c>
      <c r="J30" s="127" t="str">
        <f>IF(ROW()-ROW($B$8)&gt;$G$6, "", Calculations!K95)</f>
        <v/>
      </c>
      <c r="K30" s="147" t="str">
        <f>IF(ROW()-ROW($B$8)&gt;$G$6, "", Calculations!M95)</f>
        <v/>
      </c>
      <c r="L30" s="143" t="str">
        <f>IF(ROW()-ROW($B$8)&gt;$G$6,"",Calculations!AJ95/453.592)</f>
        <v/>
      </c>
      <c r="M30" s="106" t="str">
        <f>IF(ROW()-ROW($B$8)&gt;$G$6,"",Calculations!AK95/453.592)</f>
        <v/>
      </c>
      <c r="N30" s="106" t="str">
        <f>IF(ROW()-ROW($B$8)&gt;$G$6,"",Calculations!AL95/453.592)</f>
        <v/>
      </c>
      <c r="O30" s="106" t="str">
        <f>IF(ROW()-ROW($B$8)&gt;$G$6,"",Calculations!AM95/453.592)</f>
        <v/>
      </c>
      <c r="P30" s="106" t="str">
        <f>IF(ROW()-ROW($B$8)&gt;$G$6,"",Calculations!AN95/453.592)</f>
        <v/>
      </c>
      <c r="Q30" s="106" t="str">
        <f>IF(ROW()-ROW($B$8)&gt;$G$6,"",Calculations!AO95/453.592)</f>
        <v/>
      </c>
      <c r="R30" s="106" t="str">
        <f>IF(ROW()-ROW($B$8)&gt;$G$6,"",Calculations!AP95/453.592)</f>
        <v/>
      </c>
      <c r="S30" s="106" t="str">
        <f>IF(ROW()-ROW($B$8)&gt;$G$6,"",Calculations!AQ95/453.592)</f>
        <v/>
      </c>
      <c r="T30" s="106" t="str">
        <f>IF(ROW()-ROW($B$8)&gt;$G$6,"",Calculations!AR95/453.592)</f>
        <v/>
      </c>
      <c r="U30" s="107" t="str">
        <f>IF(ROW()-ROW($B$8)&gt;$G$6,"",R30+S30*CARB_Defaults!$M$10+T30*CARB_Defaults!$M$11)</f>
        <v/>
      </c>
      <c r="V30" s="141" t="str">
        <f>IF(ROW()-ROW($B$8)&gt;$G$6,"",Calculations!AA95)</f>
        <v/>
      </c>
      <c r="W30" s="112" t="str">
        <f>IF(ROW()-ROW($B$8)&gt;$G$6,"",Calculations!AB95)</f>
        <v/>
      </c>
      <c r="X30" s="112" t="str">
        <f>IF(ROW()-ROW($B$8)&gt;$G$6,"",Calculations!AC95)</f>
        <v/>
      </c>
      <c r="Y30" s="112" t="str">
        <f>IF(ROW()-ROW($B$8)&gt;$G$6,"",Calculations!AD95)</f>
        <v/>
      </c>
      <c r="Z30" s="112" t="str">
        <f>IF(ROW()-ROW($B$8)&gt;$G$6,"",Calculations!AE95)</f>
        <v/>
      </c>
      <c r="AA30" s="106" t="str">
        <f>IF(ROW()-ROW($B$8)&gt;$G$6,"",Calculations!AF95)</f>
        <v/>
      </c>
      <c r="AB30" s="112" t="str">
        <f>IF(ROW()-ROW($B$8)&gt;$G$6,"",Calculations!AG95)</f>
        <v/>
      </c>
      <c r="AC30" s="112" t="str">
        <f>IF(ROW()-ROW($B$8)&gt;$G$6,"",Calculations!AH95)</f>
        <v/>
      </c>
      <c r="AD30" s="112" t="str">
        <f>IF(ROW()-ROW($B$8)&gt;$G$6,"",Calculations!AI95)</f>
        <v/>
      </c>
      <c r="AE30" s="108" t="str">
        <f>IF(ROW()-ROW($B$8)&gt;$G$6,"",AB30+AC30*CARB_Defaults!$M$10+AD30*CARB_Defaults!$M$11)</f>
        <v/>
      </c>
    </row>
    <row r="31" spans="3:31" x14ac:dyDescent="0.25">
      <c r="C31" s="8" t="str">
        <f>IF(ROW()-ROW($B$8)&gt;$G$6, "", Input!K50)</f>
        <v/>
      </c>
      <c r="D31" s="9" t="str">
        <f>IF(ROW()-ROW($B$8)&gt;$G$6, "", INDEX(MainEngineEmissRates!D$9:D$67, MATCH($C31, MainEngineEmissRates!$C$9:$C$67, 0)))</f>
        <v/>
      </c>
      <c r="E31" s="9" t="str">
        <f>IF(ROW()-ROW($B$8)&gt;$G$6, "", INDEX(MainEngineEmissRates!E$9:E$67, MATCH($C31, MainEngineEmissRates!$C$9:$C$67, 0)))</f>
        <v/>
      </c>
      <c r="F31" s="9" t="str">
        <f>IF(ROW()-ROW($B$8)&gt;$G$6, "", INDEX(Input!D$28:D$87, MATCH($C31, Input!$C$28:$C$87, 0)))</f>
        <v/>
      </c>
      <c r="G31" s="9" t="str">
        <f>IF(ROW()-ROW($B$8)&gt;$G$6, "", Input!L50)</f>
        <v/>
      </c>
      <c r="H31" s="9" t="str">
        <f>IF(ROW()-ROW($B$8)&gt;$G$6, "", Calculations!F96)</f>
        <v/>
      </c>
      <c r="I31" s="130" t="str">
        <f>IF(ROW()-ROW($B$8)&gt;$G$6, "", Calculations!H96)</f>
        <v/>
      </c>
      <c r="J31" s="127" t="str">
        <f>IF(ROW()-ROW($B$8)&gt;$G$6, "", Calculations!K96)</f>
        <v/>
      </c>
      <c r="K31" s="147" t="str">
        <f>IF(ROW()-ROW($B$8)&gt;$G$6, "", Calculations!M96)</f>
        <v/>
      </c>
      <c r="L31" s="143" t="str">
        <f>IF(ROW()-ROW($B$8)&gt;$G$6,"",Calculations!AJ96/453.592)</f>
        <v/>
      </c>
      <c r="M31" s="106" t="str">
        <f>IF(ROW()-ROW($B$8)&gt;$G$6,"",Calculations!AK96/453.592)</f>
        <v/>
      </c>
      <c r="N31" s="106" t="str">
        <f>IF(ROW()-ROW($B$8)&gt;$G$6,"",Calculations!AL96/453.592)</f>
        <v/>
      </c>
      <c r="O31" s="106" t="str">
        <f>IF(ROW()-ROW($B$8)&gt;$G$6,"",Calculations!AM96/453.592)</f>
        <v/>
      </c>
      <c r="P31" s="106" t="str">
        <f>IF(ROW()-ROW($B$8)&gt;$G$6,"",Calculations!AN96/453.592)</f>
        <v/>
      </c>
      <c r="Q31" s="106" t="str">
        <f>IF(ROW()-ROW($B$8)&gt;$G$6,"",Calculations!AO96/453.592)</f>
        <v/>
      </c>
      <c r="R31" s="106" t="str">
        <f>IF(ROW()-ROW($B$8)&gt;$G$6,"",Calculations!AP96/453.592)</f>
        <v/>
      </c>
      <c r="S31" s="106" t="str">
        <f>IF(ROW()-ROW($B$8)&gt;$G$6,"",Calculations!AQ96/453.592)</f>
        <v/>
      </c>
      <c r="T31" s="106" t="str">
        <f>IF(ROW()-ROW($B$8)&gt;$G$6,"",Calculations!AR96/453.592)</f>
        <v/>
      </c>
      <c r="U31" s="107" t="str">
        <f>IF(ROW()-ROW($B$8)&gt;$G$6,"",R31+S31*CARB_Defaults!$M$10+T31*CARB_Defaults!$M$11)</f>
        <v/>
      </c>
      <c r="V31" s="141" t="str">
        <f>IF(ROW()-ROW($B$8)&gt;$G$6,"",Calculations!AA96)</f>
        <v/>
      </c>
      <c r="W31" s="112" t="str">
        <f>IF(ROW()-ROW($B$8)&gt;$G$6,"",Calculations!AB96)</f>
        <v/>
      </c>
      <c r="X31" s="112" t="str">
        <f>IF(ROW()-ROW($B$8)&gt;$G$6,"",Calculations!AC96)</f>
        <v/>
      </c>
      <c r="Y31" s="112" t="str">
        <f>IF(ROW()-ROW($B$8)&gt;$G$6,"",Calculations!AD96)</f>
        <v/>
      </c>
      <c r="Z31" s="112" t="str">
        <f>IF(ROW()-ROW($B$8)&gt;$G$6,"",Calculations!AE96)</f>
        <v/>
      </c>
      <c r="AA31" s="106" t="str">
        <f>IF(ROW()-ROW($B$8)&gt;$G$6,"",Calculations!AF96)</f>
        <v/>
      </c>
      <c r="AB31" s="112" t="str">
        <f>IF(ROW()-ROW($B$8)&gt;$G$6,"",Calculations!AG96)</f>
        <v/>
      </c>
      <c r="AC31" s="112" t="str">
        <f>IF(ROW()-ROW($B$8)&gt;$G$6,"",Calculations!AH96)</f>
        <v/>
      </c>
      <c r="AD31" s="112" t="str">
        <f>IF(ROW()-ROW($B$8)&gt;$G$6,"",Calculations!AI96)</f>
        <v/>
      </c>
      <c r="AE31" s="108" t="str">
        <f>IF(ROW()-ROW($B$8)&gt;$G$6,"",AB31+AC31*CARB_Defaults!$M$10+AD31*CARB_Defaults!$M$11)</f>
        <v/>
      </c>
    </row>
    <row r="32" spans="3:31" x14ac:dyDescent="0.25">
      <c r="C32" s="8" t="str">
        <f>IF(ROW()-ROW($B$8)&gt;$G$6, "", Input!K51)</f>
        <v/>
      </c>
      <c r="D32" s="9" t="str">
        <f>IF(ROW()-ROW($B$8)&gt;$G$6, "", INDEX(MainEngineEmissRates!D$9:D$67, MATCH($C32, MainEngineEmissRates!$C$9:$C$67, 0)))</f>
        <v/>
      </c>
      <c r="E32" s="9" t="str">
        <f>IF(ROW()-ROW($B$8)&gt;$G$6, "", INDEX(MainEngineEmissRates!E$9:E$67, MATCH($C32, MainEngineEmissRates!$C$9:$C$67, 0)))</f>
        <v/>
      </c>
      <c r="F32" s="9" t="str">
        <f>IF(ROW()-ROW($B$8)&gt;$G$6, "", INDEX(Input!D$28:D$87, MATCH($C32, Input!$C$28:$C$87, 0)))</f>
        <v/>
      </c>
      <c r="G32" s="9" t="str">
        <f>IF(ROW()-ROW($B$8)&gt;$G$6, "", Input!L51)</f>
        <v/>
      </c>
      <c r="H32" s="9" t="str">
        <f>IF(ROW()-ROW($B$8)&gt;$G$6, "", Calculations!F97)</f>
        <v/>
      </c>
      <c r="I32" s="130" t="str">
        <f>IF(ROW()-ROW($B$8)&gt;$G$6, "", Calculations!H97)</f>
        <v/>
      </c>
      <c r="J32" s="127" t="str">
        <f>IF(ROW()-ROW($B$8)&gt;$G$6, "", Calculations!K97)</f>
        <v/>
      </c>
      <c r="K32" s="147" t="str">
        <f>IF(ROW()-ROW($B$8)&gt;$G$6, "", Calculations!M97)</f>
        <v/>
      </c>
      <c r="L32" s="143" t="str">
        <f>IF(ROW()-ROW($B$8)&gt;$G$6,"",Calculations!AJ97/453.592)</f>
        <v/>
      </c>
      <c r="M32" s="106" t="str">
        <f>IF(ROW()-ROW($B$8)&gt;$G$6,"",Calculations!AK97/453.592)</f>
        <v/>
      </c>
      <c r="N32" s="106" t="str">
        <f>IF(ROW()-ROW($B$8)&gt;$G$6,"",Calculations!AL97/453.592)</f>
        <v/>
      </c>
      <c r="O32" s="106" t="str">
        <f>IF(ROW()-ROW($B$8)&gt;$G$6,"",Calculations!AM97/453.592)</f>
        <v/>
      </c>
      <c r="P32" s="106" t="str">
        <f>IF(ROW()-ROW($B$8)&gt;$G$6,"",Calculations!AN97/453.592)</f>
        <v/>
      </c>
      <c r="Q32" s="106" t="str">
        <f>IF(ROW()-ROW($B$8)&gt;$G$6,"",Calculations!AO97/453.592)</f>
        <v/>
      </c>
      <c r="R32" s="106" t="str">
        <f>IF(ROW()-ROW($B$8)&gt;$G$6,"",Calculations!AP97/453.592)</f>
        <v/>
      </c>
      <c r="S32" s="106" t="str">
        <f>IF(ROW()-ROW($B$8)&gt;$G$6,"",Calculations!AQ97/453.592)</f>
        <v/>
      </c>
      <c r="T32" s="106" t="str">
        <f>IF(ROW()-ROW($B$8)&gt;$G$6,"",Calculations!AR97/453.592)</f>
        <v/>
      </c>
      <c r="U32" s="107" t="str">
        <f>IF(ROW()-ROW($B$8)&gt;$G$6,"",R32+S32*CARB_Defaults!$M$10+T32*CARB_Defaults!$M$11)</f>
        <v/>
      </c>
      <c r="V32" s="141" t="str">
        <f>IF(ROW()-ROW($B$8)&gt;$G$6,"",Calculations!AA97)</f>
        <v/>
      </c>
      <c r="W32" s="112" t="str">
        <f>IF(ROW()-ROW($B$8)&gt;$G$6,"",Calculations!AB97)</f>
        <v/>
      </c>
      <c r="X32" s="112" t="str">
        <f>IF(ROW()-ROW($B$8)&gt;$G$6,"",Calculations!AC97)</f>
        <v/>
      </c>
      <c r="Y32" s="112" t="str">
        <f>IF(ROW()-ROW($B$8)&gt;$G$6,"",Calculations!AD97)</f>
        <v/>
      </c>
      <c r="Z32" s="112" t="str">
        <f>IF(ROW()-ROW($B$8)&gt;$G$6,"",Calculations!AE97)</f>
        <v/>
      </c>
      <c r="AA32" s="106" t="str">
        <f>IF(ROW()-ROW($B$8)&gt;$G$6,"",Calculations!AF97)</f>
        <v/>
      </c>
      <c r="AB32" s="112" t="str">
        <f>IF(ROW()-ROW($B$8)&gt;$G$6,"",Calculations!AG97)</f>
        <v/>
      </c>
      <c r="AC32" s="112" t="str">
        <f>IF(ROW()-ROW($B$8)&gt;$G$6,"",Calculations!AH97)</f>
        <v/>
      </c>
      <c r="AD32" s="112" t="str">
        <f>IF(ROW()-ROW($B$8)&gt;$G$6,"",Calculations!AI97)</f>
        <v/>
      </c>
      <c r="AE32" s="108" t="str">
        <f>IF(ROW()-ROW($B$8)&gt;$G$6,"",AB32+AC32*CARB_Defaults!$M$10+AD32*CARB_Defaults!$M$11)</f>
        <v/>
      </c>
    </row>
    <row r="33" spans="3:31" x14ac:dyDescent="0.25">
      <c r="C33" s="8" t="str">
        <f>IF(ROW()-ROW($B$8)&gt;$G$6, "", Input!K52)</f>
        <v/>
      </c>
      <c r="D33" s="9" t="str">
        <f>IF(ROW()-ROW($B$8)&gt;$G$6, "", INDEX(MainEngineEmissRates!D$9:D$67, MATCH($C33, MainEngineEmissRates!$C$9:$C$67, 0)))</f>
        <v/>
      </c>
      <c r="E33" s="9" t="str">
        <f>IF(ROW()-ROW($B$8)&gt;$G$6, "", INDEX(MainEngineEmissRates!E$9:E$67, MATCH($C33, MainEngineEmissRates!$C$9:$C$67, 0)))</f>
        <v/>
      </c>
      <c r="F33" s="9" t="str">
        <f>IF(ROW()-ROW($B$8)&gt;$G$6, "", INDEX(Input!D$28:D$87, MATCH($C33, Input!$C$28:$C$87, 0)))</f>
        <v/>
      </c>
      <c r="G33" s="9" t="str">
        <f>IF(ROW()-ROW($B$8)&gt;$G$6, "", Input!L52)</f>
        <v/>
      </c>
      <c r="H33" s="9" t="str">
        <f>IF(ROW()-ROW($B$8)&gt;$G$6, "", Calculations!F98)</f>
        <v/>
      </c>
      <c r="I33" s="130" t="str">
        <f>IF(ROW()-ROW($B$8)&gt;$G$6, "", Calculations!H98)</f>
        <v/>
      </c>
      <c r="J33" s="127" t="str">
        <f>IF(ROW()-ROW($B$8)&gt;$G$6, "", Calculations!K98)</f>
        <v/>
      </c>
      <c r="K33" s="147" t="str">
        <f>IF(ROW()-ROW($B$8)&gt;$G$6, "", Calculations!M98)</f>
        <v/>
      </c>
      <c r="L33" s="143" t="str">
        <f>IF(ROW()-ROW($B$8)&gt;$G$6,"",Calculations!AJ98/453.592)</f>
        <v/>
      </c>
      <c r="M33" s="106" t="str">
        <f>IF(ROW()-ROW($B$8)&gt;$G$6,"",Calculations!AK98/453.592)</f>
        <v/>
      </c>
      <c r="N33" s="106" t="str">
        <f>IF(ROW()-ROW($B$8)&gt;$G$6,"",Calculations!AL98/453.592)</f>
        <v/>
      </c>
      <c r="O33" s="106" t="str">
        <f>IF(ROW()-ROW($B$8)&gt;$G$6,"",Calculations!AM98/453.592)</f>
        <v/>
      </c>
      <c r="P33" s="106" t="str">
        <f>IF(ROW()-ROW($B$8)&gt;$G$6,"",Calculations!AN98/453.592)</f>
        <v/>
      </c>
      <c r="Q33" s="106" t="str">
        <f>IF(ROW()-ROW($B$8)&gt;$G$6,"",Calculations!AO98/453.592)</f>
        <v/>
      </c>
      <c r="R33" s="106" t="str">
        <f>IF(ROW()-ROW($B$8)&gt;$G$6,"",Calculations!AP98/453.592)</f>
        <v/>
      </c>
      <c r="S33" s="106" t="str">
        <f>IF(ROW()-ROW($B$8)&gt;$G$6,"",Calculations!AQ98/453.592)</f>
        <v/>
      </c>
      <c r="T33" s="106" t="str">
        <f>IF(ROW()-ROW($B$8)&gt;$G$6,"",Calculations!AR98/453.592)</f>
        <v/>
      </c>
      <c r="U33" s="107" t="str">
        <f>IF(ROW()-ROW($B$8)&gt;$G$6,"",R33+S33*CARB_Defaults!$M$10+T33*CARB_Defaults!$M$11)</f>
        <v/>
      </c>
      <c r="V33" s="141" t="str">
        <f>IF(ROW()-ROW($B$8)&gt;$G$6,"",Calculations!AA98)</f>
        <v/>
      </c>
      <c r="W33" s="112" t="str">
        <f>IF(ROW()-ROW($B$8)&gt;$G$6,"",Calculations!AB98)</f>
        <v/>
      </c>
      <c r="X33" s="112" t="str">
        <f>IF(ROW()-ROW($B$8)&gt;$G$6,"",Calculations!AC98)</f>
        <v/>
      </c>
      <c r="Y33" s="112" t="str">
        <f>IF(ROW()-ROW($B$8)&gt;$G$6,"",Calculations!AD98)</f>
        <v/>
      </c>
      <c r="Z33" s="112" t="str">
        <f>IF(ROW()-ROW($B$8)&gt;$G$6,"",Calculations!AE98)</f>
        <v/>
      </c>
      <c r="AA33" s="106" t="str">
        <f>IF(ROW()-ROW($B$8)&gt;$G$6,"",Calculations!AF98)</f>
        <v/>
      </c>
      <c r="AB33" s="112" t="str">
        <f>IF(ROW()-ROW($B$8)&gt;$G$6,"",Calculations!AG98)</f>
        <v/>
      </c>
      <c r="AC33" s="112" t="str">
        <f>IF(ROW()-ROW($B$8)&gt;$G$6,"",Calculations!AH98)</f>
        <v/>
      </c>
      <c r="AD33" s="112" t="str">
        <f>IF(ROW()-ROW($B$8)&gt;$G$6,"",Calculations!AI98)</f>
        <v/>
      </c>
      <c r="AE33" s="108" t="str">
        <f>IF(ROW()-ROW($B$8)&gt;$G$6,"",AB33+AC33*CARB_Defaults!$M$10+AD33*CARB_Defaults!$M$11)</f>
        <v/>
      </c>
    </row>
    <row r="34" spans="3:31" x14ac:dyDescent="0.25">
      <c r="C34" s="8" t="str">
        <f>IF(ROW()-ROW($B$8)&gt;$G$6, "", Input!K53)</f>
        <v/>
      </c>
      <c r="D34" s="9" t="str">
        <f>IF(ROW()-ROW($B$8)&gt;$G$6, "", INDEX(MainEngineEmissRates!D$9:D$67, MATCH($C34, MainEngineEmissRates!$C$9:$C$67, 0)))</f>
        <v/>
      </c>
      <c r="E34" s="9" t="str">
        <f>IF(ROW()-ROW($B$8)&gt;$G$6, "", INDEX(MainEngineEmissRates!E$9:E$67, MATCH($C34, MainEngineEmissRates!$C$9:$C$67, 0)))</f>
        <v/>
      </c>
      <c r="F34" s="9" t="str">
        <f>IF(ROW()-ROW($B$8)&gt;$G$6, "", INDEX(Input!D$28:D$87, MATCH($C34, Input!$C$28:$C$87, 0)))</f>
        <v/>
      </c>
      <c r="G34" s="9" t="str">
        <f>IF(ROW()-ROW($B$8)&gt;$G$6, "", Input!L53)</f>
        <v/>
      </c>
      <c r="H34" s="9" t="str">
        <f>IF(ROW()-ROW($B$8)&gt;$G$6, "", Calculations!F99)</f>
        <v/>
      </c>
      <c r="I34" s="130" t="str">
        <f>IF(ROW()-ROW($B$8)&gt;$G$6, "", Calculations!H99)</f>
        <v/>
      </c>
      <c r="J34" s="127" t="str">
        <f>IF(ROW()-ROW($B$8)&gt;$G$6, "", Calculations!K99)</f>
        <v/>
      </c>
      <c r="K34" s="147" t="str">
        <f>IF(ROW()-ROW($B$8)&gt;$G$6, "", Calculations!M99)</f>
        <v/>
      </c>
      <c r="L34" s="143" t="str">
        <f>IF(ROW()-ROW($B$8)&gt;$G$6,"",Calculations!AJ99/453.592)</f>
        <v/>
      </c>
      <c r="M34" s="106" t="str">
        <f>IF(ROW()-ROW($B$8)&gt;$G$6,"",Calculations!AK99/453.592)</f>
        <v/>
      </c>
      <c r="N34" s="106" t="str">
        <f>IF(ROW()-ROW($B$8)&gt;$G$6,"",Calculations!AL99/453.592)</f>
        <v/>
      </c>
      <c r="O34" s="106" t="str">
        <f>IF(ROW()-ROW($B$8)&gt;$G$6,"",Calculations!AM99/453.592)</f>
        <v/>
      </c>
      <c r="P34" s="106" t="str">
        <f>IF(ROW()-ROW($B$8)&gt;$G$6,"",Calculations!AN99/453.592)</f>
        <v/>
      </c>
      <c r="Q34" s="106" t="str">
        <f>IF(ROW()-ROW($B$8)&gt;$G$6,"",Calculations!AO99/453.592)</f>
        <v/>
      </c>
      <c r="R34" s="106" t="str">
        <f>IF(ROW()-ROW($B$8)&gt;$G$6,"",Calculations!AP99/453.592)</f>
        <v/>
      </c>
      <c r="S34" s="106" t="str">
        <f>IF(ROW()-ROW($B$8)&gt;$G$6,"",Calculations!AQ99/453.592)</f>
        <v/>
      </c>
      <c r="T34" s="106" t="str">
        <f>IF(ROW()-ROW($B$8)&gt;$G$6,"",Calculations!AR99/453.592)</f>
        <v/>
      </c>
      <c r="U34" s="107" t="str">
        <f>IF(ROW()-ROW($B$8)&gt;$G$6,"",R34+S34*CARB_Defaults!$M$10+T34*CARB_Defaults!$M$11)</f>
        <v/>
      </c>
      <c r="V34" s="141" t="str">
        <f>IF(ROW()-ROW($B$8)&gt;$G$6,"",Calculations!AA99)</f>
        <v/>
      </c>
      <c r="W34" s="112" t="str">
        <f>IF(ROW()-ROW($B$8)&gt;$G$6,"",Calculations!AB99)</f>
        <v/>
      </c>
      <c r="X34" s="112" t="str">
        <f>IF(ROW()-ROW($B$8)&gt;$G$6,"",Calculations!AC99)</f>
        <v/>
      </c>
      <c r="Y34" s="112" t="str">
        <f>IF(ROW()-ROW($B$8)&gt;$G$6,"",Calculations!AD99)</f>
        <v/>
      </c>
      <c r="Z34" s="112" t="str">
        <f>IF(ROW()-ROW($B$8)&gt;$G$6,"",Calculations!AE99)</f>
        <v/>
      </c>
      <c r="AA34" s="106" t="str">
        <f>IF(ROW()-ROW($B$8)&gt;$G$6,"",Calculations!AF99)</f>
        <v/>
      </c>
      <c r="AB34" s="112" t="str">
        <f>IF(ROW()-ROW($B$8)&gt;$G$6,"",Calculations!AG99)</f>
        <v/>
      </c>
      <c r="AC34" s="112" t="str">
        <f>IF(ROW()-ROW($B$8)&gt;$G$6,"",Calculations!AH99)</f>
        <v/>
      </c>
      <c r="AD34" s="112" t="str">
        <f>IF(ROW()-ROW($B$8)&gt;$G$6,"",Calculations!AI99)</f>
        <v/>
      </c>
      <c r="AE34" s="108" t="str">
        <f>IF(ROW()-ROW($B$8)&gt;$G$6,"",AB34+AC34*CARB_Defaults!$M$10+AD34*CARB_Defaults!$M$11)</f>
        <v/>
      </c>
    </row>
    <row r="35" spans="3:31" x14ac:dyDescent="0.25">
      <c r="C35" s="8" t="str">
        <f>IF(ROW()-ROW($B$8)&gt;$G$6, "", Input!K54)</f>
        <v/>
      </c>
      <c r="D35" s="9" t="str">
        <f>IF(ROW()-ROW($B$8)&gt;$G$6, "", INDEX(MainEngineEmissRates!D$9:D$67, MATCH($C35, MainEngineEmissRates!$C$9:$C$67, 0)))</f>
        <v/>
      </c>
      <c r="E35" s="9" t="str">
        <f>IF(ROW()-ROW($B$8)&gt;$G$6, "", INDEX(MainEngineEmissRates!E$9:E$67, MATCH($C35, MainEngineEmissRates!$C$9:$C$67, 0)))</f>
        <v/>
      </c>
      <c r="F35" s="9" t="str">
        <f>IF(ROW()-ROW($B$8)&gt;$G$6, "", INDEX(Input!D$28:D$87, MATCH($C35, Input!$C$28:$C$87, 0)))</f>
        <v/>
      </c>
      <c r="G35" s="9" t="str">
        <f>IF(ROW()-ROW($B$8)&gt;$G$6, "", Input!L54)</f>
        <v/>
      </c>
      <c r="H35" s="9" t="str">
        <f>IF(ROW()-ROW($B$8)&gt;$G$6, "", Calculations!F100)</f>
        <v/>
      </c>
      <c r="I35" s="130" t="str">
        <f>IF(ROW()-ROW($B$8)&gt;$G$6, "", Calculations!H100)</f>
        <v/>
      </c>
      <c r="J35" s="127" t="str">
        <f>IF(ROW()-ROW($B$8)&gt;$G$6, "", Calculations!K100)</f>
        <v/>
      </c>
      <c r="K35" s="147" t="str">
        <f>IF(ROW()-ROW($B$8)&gt;$G$6, "", Calculations!M100)</f>
        <v/>
      </c>
      <c r="L35" s="143" t="str">
        <f>IF(ROW()-ROW($B$8)&gt;$G$6,"",Calculations!AJ100/453.592)</f>
        <v/>
      </c>
      <c r="M35" s="106" t="str">
        <f>IF(ROW()-ROW($B$8)&gt;$G$6,"",Calculations!AK100/453.592)</f>
        <v/>
      </c>
      <c r="N35" s="106" t="str">
        <f>IF(ROW()-ROW($B$8)&gt;$G$6,"",Calculations!AL100/453.592)</f>
        <v/>
      </c>
      <c r="O35" s="106" t="str">
        <f>IF(ROW()-ROW($B$8)&gt;$G$6,"",Calculations!AM100/453.592)</f>
        <v/>
      </c>
      <c r="P35" s="106" t="str">
        <f>IF(ROW()-ROW($B$8)&gt;$G$6,"",Calculations!AN100/453.592)</f>
        <v/>
      </c>
      <c r="Q35" s="106" t="str">
        <f>IF(ROW()-ROW($B$8)&gt;$G$6,"",Calculations!AO100/453.592)</f>
        <v/>
      </c>
      <c r="R35" s="106" t="str">
        <f>IF(ROW()-ROW($B$8)&gt;$G$6,"",Calculations!AP100/453.592)</f>
        <v/>
      </c>
      <c r="S35" s="106" t="str">
        <f>IF(ROW()-ROW($B$8)&gt;$G$6,"",Calculations!AQ100/453.592)</f>
        <v/>
      </c>
      <c r="T35" s="106" t="str">
        <f>IF(ROW()-ROW($B$8)&gt;$G$6,"",Calculations!AR100/453.592)</f>
        <v/>
      </c>
      <c r="U35" s="107" t="str">
        <f>IF(ROW()-ROW($B$8)&gt;$G$6,"",R35+S35*CARB_Defaults!$M$10+T35*CARB_Defaults!$M$11)</f>
        <v/>
      </c>
      <c r="V35" s="141" t="str">
        <f>IF(ROW()-ROW($B$8)&gt;$G$6,"",Calculations!AA100)</f>
        <v/>
      </c>
      <c r="W35" s="112" t="str">
        <f>IF(ROW()-ROW($B$8)&gt;$G$6,"",Calculations!AB100)</f>
        <v/>
      </c>
      <c r="X35" s="112" t="str">
        <f>IF(ROW()-ROW($B$8)&gt;$G$6,"",Calculations!AC100)</f>
        <v/>
      </c>
      <c r="Y35" s="112" t="str">
        <f>IF(ROW()-ROW($B$8)&gt;$G$6,"",Calculations!AD100)</f>
        <v/>
      </c>
      <c r="Z35" s="112" t="str">
        <f>IF(ROW()-ROW($B$8)&gt;$G$6,"",Calculations!AE100)</f>
        <v/>
      </c>
      <c r="AA35" s="106" t="str">
        <f>IF(ROW()-ROW($B$8)&gt;$G$6,"",Calculations!AF100)</f>
        <v/>
      </c>
      <c r="AB35" s="112" t="str">
        <f>IF(ROW()-ROW($B$8)&gt;$G$6,"",Calculations!AG100)</f>
        <v/>
      </c>
      <c r="AC35" s="112" t="str">
        <f>IF(ROW()-ROW($B$8)&gt;$G$6,"",Calculations!AH100)</f>
        <v/>
      </c>
      <c r="AD35" s="112" t="str">
        <f>IF(ROW()-ROW($B$8)&gt;$G$6,"",Calculations!AI100)</f>
        <v/>
      </c>
      <c r="AE35" s="108" t="str">
        <f>IF(ROW()-ROW($B$8)&gt;$G$6,"",AB35+AC35*CARB_Defaults!$M$10+AD35*CARB_Defaults!$M$11)</f>
        <v/>
      </c>
    </row>
    <row r="36" spans="3:31" x14ac:dyDescent="0.25">
      <c r="C36" s="8" t="str">
        <f>IF(ROW()-ROW($B$8)&gt;$G$6, "", Input!K55)</f>
        <v/>
      </c>
      <c r="D36" s="9" t="str">
        <f>IF(ROW()-ROW($B$8)&gt;$G$6, "", INDEX(MainEngineEmissRates!D$9:D$67, MATCH($C36, MainEngineEmissRates!$C$9:$C$67, 0)))</f>
        <v/>
      </c>
      <c r="E36" s="9" t="str">
        <f>IF(ROW()-ROW($B$8)&gt;$G$6, "", INDEX(MainEngineEmissRates!E$9:E$67, MATCH($C36, MainEngineEmissRates!$C$9:$C$67, 0)))</f>
        <v/>
      </c>
      <c r="F36" s="9" t="str">
        <f>IF(ROW()-ROW($B$8)&gt;$G$6, "", INDEX(Input!D$28:D$87, MATCH($C36, Input!$C$28:$C$87, 0)))</f>
        <v/>
      </c>
      <c r="G36" s="9" t="str">
        <f>IF(ROW()-ROW($B$8)&gt;$G$6, "", Input!L55)</f>
        <v/>
      </c>
      <c r="H36" s="9" t="str">
        <f>IF(ROW()-ROW($B$8)&gt;$G$6, "", Calculations!F101)</f>
        <v/>
      </c>
      <c r="I36" s="130" t="str">
        <f>IF(ROW()-ROW($B$8)&gt;$G$6, "", Calculations!H101)</f>
        <v/>
      </c>
      <c r="J36" s="127" t="str">
        <f>IF(ROW()-ROW($B$8)&gt;$G$6, "", Calculations!K101)</f>
        <v/>
      </c>
      <c r="K36" s="147" t="str">
        <f>IF(ROW()-ROW($B$8)&gt;$G$6, "", Calculations!M101)</f>
        <v/>
      </c>
      <c r="L36" s="143" t="str">
        <f>IF(ROW()-ROW($B$8)&gt;$G$6,"",Calculations!AJ101/453.592)</f>
        <v/>
      </c>
      <c r="M36" s="106" t="str">
        <f>IF(ROW()-ROW($B$8)&gt;$G$6,"",Calculations!AK101/453.592)</f>
        <v/>
      </c>
      <c r="N36" s="106" t="str">
        <f>IF(ROW()-ROW($B$8)&gt;$G$6,"",Calculations!AL101/453.592)</f>
        <v/>
      </c>
      <c r="O36" s="106" t="str">
        <f>IF(ROW()-ROW($B$8)&gt;$G$6,"",Calculations!AM101/453.592)</f>
        <v/>
      </c>
      <c r="P36" s="106" t="str">
        <f>IF(ROW()-ROW($B$8)&gt;$G$6,"",Calculations!AN101/453.592)</f>
        <v/>
      </c>
      <c r="Q36" s="106" t="str">
        <f>IF(ROW()-ROW($B$8)&gt;$G$6,"",Calculations!AO101/453.592)</f>
        <v/>
      </c>
      <c r="R36" s="106" t="str">
        <f>IF(ROW()-ROW($B$8)&gt;$G$6,"",Calculations!AP101/453.592)</f>
        <v/>
      </c>
      <c r="S36" s="106" t="str">
        <f>IF(ROW()-ROW($B$8)&gt;$G$6,"",Calculations!AQ101/453.592)</f>
        <v/>
      </c>
      <c r="T36" s="106" t="str">
        <f>IF(ROW()-ROW($B$8)&gt;$G$6,"",Calculations!AR101/453.592)</f>
        <v/>
      </c>
      <c r="U36" s="107" t="str">
        <f>IF(ROW()-ROW($B$8)&gt;$G$6,"",R36+S36*CARB_Defaults!$M$10+T36*CARB_Defaults!$M$11)</f>
        <v/>
      </c>
      <c r="V36" s="141" t="str">
        <f>IF(ROW()-ROW($B$8)&gt;$G$6,"",Calculations!AA101)</f>
        <v/>
      </c>
      <c r="W36" s="112" t="str">
        <f>IF(ROW()-ROW($B$8)&gt;$G$6,"",Calculations!AB101)</f>
        <v/>
      </c>
      <c r="X36" s="112" t="str">
        <f>IF(ROW()-ROW($B$8)&gt;$G$6,"",Calculations!AC101)</f>
        <v/>
      </c>
      <c r="Y36" s="112" t="str">
        <f>IF(ROW()-ROW($B$8)&gt;$G$6,"",Calculations!AD101)</f>
        <v/>
      </c>
      <c r="Z36" s="112" t="str">
        <f>IF(ROW()-ROW($B$8)&gt;$G$6,"",Calculations!AE101)</f>
        <v/>
      </c>
      <c r="AA36" s="106" t="str">
        <f>IF(ROW()-ROW($B$8)&gt;$G$6,"",Calculations!AF101)</f>
        <v/>
      </c>
      <c r="AB36" s="112" t="str">
        <f>IF(ROW()-ROW($B$8)&gt;$G$6,"",Calculations!AG101)</f>
        <v/>
      </c>
      <c r="AC36" s="112" t="str">
        <f>IF(ROW()-ROW($B$8)&gt;$G$6,"",Calculations!AH101)</f>
        <v/>
      </c>
      <c r="AD36" s="112" t="str">
        <f>IF(ROW()-ROW($B$8)&gt;$G$6,"",Calculations!AI101)</f>
        <v/>
      </c>
      <c r="AE36" s="108" t="str">
        <f>IF(ROW()-ROW($B$8)&gt;$G$6,"",AB36+AC36*CARB_Defaults!$M$10+AD36*CARB_Defaults!$M$11)</f>
        <v/>
      </c>
    </row>
    <row r="37" spans="3:31" x14ac:dyDescent="0.25">
      <c r="C37" s="8" t="str">
        <f>IF(ROW()-ROW($B$8)&gt;$G$6, "", Input!K56)</f>
        <v/>
      </c>
      <c r="D37" s="9" t="str">
        <f>IF(ROW()-ROW($B$8)&gt;$G$6, "", INDEX(MainEngineEmissRates!D$9:D$67, MATCH($C37, MainEngineEmissRates!$C$9:$C$67, 0)))</f>
        <v/>
      </c>
      <c r="E37" s="9" t="str">
        <f>IF(ROW()-ROW($B$8)&gt;$G$6, "", INDEX(MainEngineEmissRates!E$9:E$67, MATCH($C37, MainEngineEmissRates!$C$9:$C$67, 0)))</f>
        <v/>
      </c>
      <c r="F37" s="9" t="str">
        <f>IF(ROW()-ROW($B$8)&gt;$G$6, "", INDEX(Input!D$28:D$87, MATCH($C37, Input!$C$28:$C$87, 0)))</f>
        <v/>
      </c>
      <c r="G37" s="9" t="str">
        <f>IF(ROW()-ROW($B$8)&gt;$G$6, "", Input!L56)</f>
        <v/>
      </c>
      <c r="H37" s="9" t="str">
        <f>IF(ROW()-ROW($B$8)&gt;$G$6, "", Calculations!F102)</f>
        <v/>
      </c>
      <c r="I37" s="130" t="str">
        <f>IF(ROW()-ROW($B$8)&gt;$G$6, "", Calculations!H102)</f>
        <v/>
      </c>
      <c r="J37" s="127" t="str">
        <f>IF(ROW()-ROW($B$8)&gt;$G$6, "", Calculations!K102)</f>
        <v/>
      </c>
      <c r="K37" s="147" t="str">
        <f>IF(ROW()-ROW($B$8)&gt;$G$6, "", Calculations!M102)</f>
        <v/>
      </c>
      <c r="L37" s="143" t="str">
        <f>IF(ROW()-ROW($B$8)&gt;$G$6,"",Calculations!AJ102/453.592)</f>
        <v/>
      </c>
      <c r="M37" s="106" t="str">
        <f>IF(ROW()-ROW($B$8)&gt;$G$6,"",Calculations!AK102/453.592)</f>
        <v/>
      </c>
      <c r="N37" s="106" t="str">
        <f>IF(ROW()-ROW($B$8)&gt;$G$6,"",Calculations!AL102/453.592)</f>
        <v/>
      </c>
      <c r="O37" s="106" t="str">
        <f>IF(ROW()-ROW($B$8)&gt;$G$6,"",Calculations!AM102/453.592)</f>
        <v/>
      </c>
      <c r="P37" s="106" t="str">
        <f>IF(ROW()-ROW($B$8)&gt;$G$6,"",Calculations!AN102/453.592)</f>
        <v/>
      </c>
      <c r="Q37" s="106" t="str">
        <f>IF(ROW()-ROW($B$8)&gt;$G$6,"",Calculations!AO102/453.592)</f>
        <v/>
      </c>
      <c r="R37" s="106" t="str">
        <f>IF(ROW()-ROW($B$8)&gt;$G$6,"",Calculations!AP102/453.592)</f>
        <v/>
      </c>
      <c r="S37" s="106" t="str">
        <f>IF(ROW()-ROW($B$8)&gt;$G$6,"",Calculations!AQ102/453.592)</f>
        <v/>
      </c>
      <c r="T37" s="106" t="str">
        <f>IF(ROW()-ROW($B$8)&gt;$G$6,"",Calculations!AR102/453.592)</f>
        <v/>
      </c>
      <c r="U37" s="107" t="str">
        <f>IF(ROW()-ROW($B$8)&gt;$G$6,"",R37+S37*CARB_Defaults!$M$10+T37*CARB_Defaults!$M$11)</f>
        <v/>
      </c>
      <c r="V37" s="141" t="str">
        <f>IF(ROW()-ROW($B$8)&gt;$G$6,"",Calculations!AA102)</f>
        <v/>
      </c>
      <c r="W37" s="112" t="str">
        <f>IF(ROW()-ROW($B$8)&gt;$G$6,"",Calculations!AB102)</f>
        <v/>
      </c>
      <c r="X37" s="112" t="str">
        <f>IF(ROW()-ROW($B$8)&gt;$G$6,"",Calculations!AC102)</f>
        <v/>
      </c>
      <c r="Y37" s="112" t="str">
        <f>IF(ROW()-ROW($B$8)&gt;$G$6,"",Calculations!AD102)</f>
        <v/>
      </c>
      <c r="Z37" s="112" t="str">
        <f>IF(ROW()-ROW($B$8)&gt;$G$6,"",Calculations!AE102)</f>
        <v/>
      </c>
      <c r="AA37" s="106" t="str">
        <f>IF(ROW()-ROW($B$8)&gt;$G$6,"",Calculations!AF102)</f>
        <v/>
      </c>
      <c r="AB37" s="112" t="str">
        <f>IF(ROW()-ROW($B$8)&gt;$G$6,"",Calculations!AG102)</f>
        <v/>
      </c>
      <c r="AC37" s="112" t="str">
        <f>IF(ROW()-ROW($B$8)&gt;$G$6,"",Calculations!AH102)</f>
        <v/>
      </c>
      <c r="AD37" s="112" t="str">
        <f>IF(ROW()-ROW($B$8)&gt;$G$6,"",Calculations!AI102)</f>
        <v/>
      </c>
      <c r="AE37" s="108" t="str">
        <f>IF(ROW()-ROW($B$8)&gt;$G$6,"",AB37+AC37*CARB_Defaults!$M$10+AD37*CARB_Defaults!$M$11)</f>
        <v/>
      </c>
    </row>
    <row r="38" spans="3:31" x14ac:dyDescent="0.25">
      <c r="C38" s="8" t="str">
        <f>IF(ROW()-ROW($B$8)&gt;$G$6, "", Input!K57)</f>
        <v/>
      </c>
      <c r="D38" s="9" t="str">
        <f>IF(ROW()-ROW($B$8)&gt;$G$6, "", INDEX(MainEngineEmissRates!D$9:D$67, MATCH($C38, MainEngineEmissRates!$C$9:$C$67, 0)))</f>
        <v/>
      </c>
      <c r="E38" s="9" t="str">
        <f>IF(ROW()-ROW($B$8)&gt;$G$6, "", INDEX(MainEngineEmissRates!E$9:E$67, MATCH($C38, MainEngineEmissRates!$C$9:$C$67, 0)))</f>
        <v/>
      </c>
      <c r="F38" s="9" t="str">
        <f>IF(ROW()-ROW($B$8)&gt;$G$6, "", INDEX(Input!D$28:D$87, MATCH($C38, Input!$C$28:$C$87, 0)))</f>
        <v/>
      </c>
      <c r="G38" s="9" t="str">
        <f>IF(ROW()-ROW($B$8)&gt;$G$6, "", Input!L57)</f>
        <v/>
      </c>
      <c r="H38" s="9" t="str">
        <f>IF(ROW()-ROW($B$8)&gt;$G$6, "", Calculations!F103)</f>
        <v/>
      </c>
      <c r="I38" s="130" t="str">
        <f>IF(ROW()-ROW($B$8)&gt;$G$6, "", Calculations!H103)</f>
        <v/>
      </c>
      <c r="J38" s="127" t="str">
        <f>IF(ROW()-ROW($B$8)&gt;$G$6, "", Calculations!K103)</f>
        <v/>
      </c>
      <c r="K38" s="147" t="str">
        <f>IF(ROW()-ROW($B$8)&gt;$G$6, "", Calculations!M103)</f>
        <v/>
      </c>
      <c r="L38" s="143" t="str">
        <f>IF(ROW()-ROW($B$8)&gt;$G$6,"",Calculations!AJ103/453.592)</f>
        <v/>
      </c>
      <c r="M38" s="106" t="str">
        <f>IF(ROW()-ROW($B$8)&gt;$G$6,"",Calculations!AK103/453.592)</f>
        <v/>
      </c>
      <c r="N38" s="106" t="str">
        <f>IF(ROW()-ROW($B$8)&gt;$G$6,"",Calculations!AL103/453.592)</f>
        <v/>
      </c>
      <c r="O38" s="106" t="str">
        <f>IF(ROW()-ROW($B$8)&gt;$G$6,"",Calculations!AM103/453.592)</f>
        <v/>
      </c>
      <c r="P38" s="106" t="str">
        <f>IF(ROW()-ROW($B$8)&gt;$G$6,"",Calculations!AN103/453.592)</f>
        <v/>
      </c>
      <c r="Q38" s="106" t="str">
        <f>IF(ROW()-ROW($B$8)&gt;$G$6,"",Calculations!AO103/453.592)</f>
        <v/>
      </c>
      <c r="R38" s="106" t="str">
        <f>IF(ROW()-ROW($B$8)&gt;$G$6,"",Calculations!AP103/453.592)</f>
        <v/>
      </c>
      <c r="S38" s="106" t="str">
        <f>IF(ROW()-ROW($B$8)&gt;$G$6,"",Calculations!AQ103/453.592)</f>
        <v/>
      </c>
      <c r="T38" s="106" t="str">
        <f>IF(ROW()-ROW($B$8)&gt;$G$6,"",Calculations!AR103/453.592)</f>
        <v/>
      </c>
      <c r="U38" s="107" t="str">
        <f>IF(ROW()-ROW($B$8)&gt;$G$6,"",R38+S38*CARB_Defaults!$M$10+T38*CARB_Defaults!$M$11)</f>
        <v/>
      </c>
      <c r="V38" s="141" t="str">
        <f>IF(ROW()-ROW($B$8)&gt;$G$6,"",Calculations!AA103)</f>
        <v/>
      </c>
      <c r="W38" s="112" t="str">
        <f>IF(ROW()-ROW($B$8)&gt;$G$6,"",Calculations!AB103)</f>
        <v/>
      </c>
      <c r="X38" s="112" t="str">
        <f>IF(ROW()-ROW($B$8)&gt;$G$6,"",Calculations!AC103)</f>
        <v/>
      </c>
      <c r="Y38" s="112" t="str">
        <f>IF(ROW()-ROW($B$8)&gt;$G$6,"",Calculations!AD103)</f>
        <v/>
      </c>
      <c r="Z38" s="112" t="str">
        <f>IF(ROW()-ROW($B$8)&gt;$G$6,"",Calculations!AE103)</f>
        <v/>
      </c>
      <c r="AA38" s="106" t="str">
        <f>IF(ROW()-ROW($B$8)&gt;$G$6,"",Calculations!AF103)</f>
        <v/>
      </c>
      <c r="AB38" s="112" t="str">
        <f>IF(ROW()-ROW($B$8)&gt;$G$6,"",Calculations!AG103)</f>
        <v/>
      </c>
      <c r="AC38" s="112" t="str">
        <f>IF(ROW()-ROW($B$8)&gt;$G$6,"",Calculations!AH103)</f>
        <v/>
      </c>
      <c r="AD38" s="112" t="str">
        <f>IF(ROW()-ROW($B$8)&gt;$G$6,"",Calculations!AI103)</f>
        <v/>
      </c>
      <c r="AE38" s="108" t="str">
        <f>IF(ROW()-ROW($B$8)&gt;$G$6,"",AB38+AC38*CARB_Defaults!$M$10+AD38*CARB_Defaults!$M$11)</f>
        <v/>
      </c>
    </row>
    <row r="39" spans="3:31" x14ac:dyDescent="0.25">
      <c r="C39" s="8" t="str">
        <f>IF(ROW()-ROW($B$8)&gt;$G$6, "", Input!K58)</f>
        <v/>
      </c>
      <c r="D39" s="9" t="str">
        <f>IF(ROW()-ROW($B$8)&gt;$G$6, "", INDEX(MainEngineEmissRates!D$9:D$67, MATCH($C39, MainEngineEmissRates!$C$9:$C$67, 0)))</f>
        <v/>
      </c>
      <c r="E39" s="9" t="str">
        <f>IF(ROW()-ROW($B$8)&gt;$G$6, "", INDEX(MainEngineEmissRates!E$9:E$67, MATCH($C39, MainEngineEmissRates!$C$9:$C$67, 0)))</f>
        <v/>
      </c>
      <c r="F39" s="9" t="str">
        <f>IF(ROW()-ROW($B$8)&gt;$G$6, "", INDEX(Input!D$28:D$87, MATCH($C39, Input!$C$28:$C$87, 0)))</f>
        <v/>
      </c>
      <c r="G39" s="9" t="str">
        <f>IF(ROW()-ROW($B$8)&gt;$G$6, "", Input!L58)</f>
        <v/>
      </c>
      <c r="H39" s="9" t="str">
        <f>IF(ROW()-ROW($B$8)&gt;$G$6, "", Calculations!F104)</f>
        <v/>
      </c>
      <c r="I39" s="130" t="str">
        <f>IF(ROW()-ROW($B$8)&gt;$G$6, "", Calculations!H104)</f>
        <v/>
      </c>
      <c r="J39" s="127" t="str">
        <f>IF(ROW()-ROW($B$8)&gt;$G$6, "", Calculations!K104)</f>
        <v/>
      </c>
      <c r="K39" s="147" t="str">
        <f>IF(ROW()-ROW($B$8)&gt;$G$6, "", Calculations!M104)</f>
        <v/>
      </c>
      <c r="L39" s="143" t="str">
        <f>IF(ROW()-ROW($B$8)&gt;$G$6,"",Calculations!AJ104/453.592)</f>
        <v/>
      </c>
      <c r="M39" s="106" t="str">
        <f>IF(ROW()-ROW($B$8)&gt;$G$6,"",Calculations!AK104/453.592)</f>
        <v/>
      </c>
      <c r="N39" s="106" t="str">
        <f>IF(ROW()-ROW($B$8)&gt;$G$6,"",Calculations!AL104/453.592)</f>
        <v/>
      </c>
      <c r="O39" s="106" t="str">
        <f>IF(ROW()-ROW($B$8)&gt;$G$6,"",Calculations!AM104/453.592)</f>
        <v/>
      </c>
      <c r="P39" s="106" t="str">
        <f>IF(ROW()-ROW($B$8)&gt;$G$6,"",Calculations!AN104/453.592)</f>
        <v/>
      </c>
      <c r="Q39" s="106" t="str">
        <f>IF(ROW()-ROW($B$8)&gt;$G$6,"",Calculations!AO104/453.592)</f>
        <v/>
      </c>
      <c r="R39" s="106" t="str">
        <f>IF(ROW()-ROW($B$8)&gt;$G$6,"",Calculations!AP104/453.592)</f>
        <v/>
      </c>
      <c r="S39" s="106" t="str">
        <f>IF(ROW()-ROW($B$8)&gt;$G$6,"",Calculations!AQ104/453.592)</f>
        <v/>
      </c>
      <c r="T39" s="106" t="str">
        <f>IF(ROW()-ROW($B$8)&gt;$G$6,"",Calculations!AR104/453.592)</f>
        <v/>
      </c>
      <c r="U39" s="107" t="str">
        <f>IF(ROW()-ROW($B$8)&gt;$G$6,"",R39+S39*CARB_Defaults!$M$10+T39*CARB_Defaults!$M$11)</f>
        <v/>
      </c>
      <c r="V39" s="141" t="str">
        <f>IF(ROW()-ROW($B$8)&gt;$G$6,"",Calculations!AA104)</f>
        <v/>
      </c>
      <c r="W39" s="112" t="str">
        <f>IF(ROW()-ROW($B$8)&gt;$G$6,"",Calculations!AB104)</f>
        <v/>
      </c>
      <c r="X39" s="112" t="str">
        <f>IF(ROW()-ROW($B$8)&gt;$G$6,"",Calculations!AC104)</f>
        <v/>
      </c>
      <c r="Y39" s="112" t="str">
        <f>IF(ROW()-ROW($B$8)&gt;$G$6,"",Calculations!AD104)</f>
        <v/>
      </c>
      <c r="Z39" s="112" t="str">
        <f>IF(ROW()-ROW($B$8)&gt;$G$6,"",Calculations!AE104)</f>
        <v/>
      </c>
      <c r="AA39" s="106" t="str">
        <f>IF(ROW()-ROW($B$8)&gt;$G$6,"",Calculations!AF104)</f>
        <v/>
      </c>
      <c r="AB39" s="112" t="str">
        <f>IF(ROW()-ROW($B$8)&gt;$G$6,"",Calculations!AG104)</f>
        <v/>
      </c>
      <c r="AC39" s="112" t="str">
        <f>IF(ROW()-ROW($B$8)&gt;$G$6,"",Calculations!AH104)</f>
        <v/>
      </c>
      <c r="AD39" s="112" t="str">
        <f>IF(ROW()-ROW($B$8)&gt;$G$6,"",Calculations!AI104)</f>
        <v/>
      </c>
      <c r="AE39" s="108" t="str">
        <f>IF(ROW()-ROW($B$8)&gt;$G$6,"",AB39+AC39*CARB_Defaults!$M$10+AD39*CARB_Defaults!$M$11)</f>
        <v/>
      </c>
    </row>
    <row r="40" spans="3:31" x14ac:dyDescent="0.25">
      <c r="C40" s="8" t="str">
        <f>IF(ROW()-ROW($B$8)&gt;$G$6, "", Input!K59)</f>
        <v/>
      </c>
      <c r="D40" s="9" t="str">
        <f>IF(ROW()-ROW($B$8)&gt;$G$6, "", INDEX(MainEngineEmissRates!D$9:D$67, MATCH($C40, MainEngineEmissRates!$C$9:$C$67, 0)))</f>
        <v/>
      </c>
      <c r="E40" s="9" t="str">
        <f>IF(ROW()-ROW($B$8)&gt;$G$6, "", INDEX(MainEngineEmissRates!E$9:E$67, MATCH($C40, MainEngineEmissRates!$C$9:$C$67, 0)))</f>
        <v/>
      </c>
      <c r="F40" s="9" t="str">
        <f>IF(ROW()-ROW($B$8)&gt;$G$6, "", INDEX(Input!D$28:D$87, MATCH($C40, Input!$C$28:$C$87, 0)))</f>
        <v/>
      </c>
      <c r="G40" s="9" t="str">
        <f>IF(ROW()-ROW($B$8)&gt;$G$6, "", Input!L59)</f>
        <v/>
      </c>
      <c r="H40" s="9" t="str">
        <f>IF(ROW()-ROW($B$8)&gt;$G$6, "", Calculations!F105)</f>
        <v/>
      </c>
      <c r="I40" s="130" t="str">
        <f>IF(ROW()-ROW($B$8)&gt;$G$6, "", Calculations!H105)</f>
        <v/>
      </c>
      <c r="J40" s="127" t="str">
        <f>IF(ROW()-ROW($B$8)&gt;$G$6, "", Calculations!K105)</f>
        <v/>
      </c>
      <c r="K40" s="147" t="str">
        <f>IF(ROW()-ROW($B$8)&gt;$G$6, "", Calculations!M105)</f>
        <v/>
      </c>
      <c r="L40" s="143" t="str">
        <f>IF(ROW()-ROW($B$8)&gt;$G$6,"",Calculations!AJ105/453.592)</f>
        <v/>
      </c>
      <c r="M40" s="106" t="str">
        <f>IF(ROW()-ROW($B$8)&gt;$G$6,"",Calculations!AK105/453.592)</f>
        <v/>
      </c>
      <c r="N40" s="106" t="str">
        <f>IF(ROW()-ROW($B$8)&gt;$G$6,"",Calculations!AL105/453.592)</f>
        <v/>
      </c>
      <c r="O40" s="106" t="str">
        <f>IF(ROW()-ROW($B$8)&gt;$G$6,"",Calculations!AM105/453.592)</f>
        <v/>
      </c>
      <c r="P40" s="106" t="str">
        <f>IF(ROW()-ROW($B$8)&gt;$G$6,"",Calculations!AN105/453.592)</f>
        <v/>
      </c>
      <c r="Q40" s="106" t="str">
        <f>IF(ROW()-ROW($B$8)&gt;$G$6,"",Calculations!AO105/453.592)</f>
        <v/>
      </c>
      <c r="R40" s="106" t="str">
        <f>IF(ROW()-ROW($B$8)&gt;$G$6,"",Calculations!AP105/453.592)</f>
        <v/>
      </c>
      <c r="S40" s="106" t="str">
        <f>IF(ROW()-ROW($B$8)&gt;$G$6,"",Calculations!AQ105/453.592)</f>
        <v/>
      </c>
      <c r="T40" s="106" t="str">
        <f>IF(ROW()-ROW($B$8)&gt;$G$6,"",Calculations!AR105/453.592)</f>
        <v/>
      </c>
      <c r="U40" s="107" t="str">
        <f>IF(ROW()-ROW($B$8)&gt;$G$6,"",R40+S40*CARB_Defaults!$M$10+T40*CARB_Defaults!$M$11)</f>
        <v/>
      </c>
      <c r="V40" s="141" t="str">
        <f>IF(ROW()-ROW($B$8)&gt;$G$6,"",Calculations!AA105)</f>
        <v/>
      </c>
      <c r="W40" s="112" t="str">
        <f>IF(ROW()-ROW($B$8)&gt;$G$6,"",Calculations!AB105)</f>
        <v/>
      </c>
      <c r="X40" s="112" t="str">
        <f>IF(ROW()-ROW($B$8)&gt;$G$6,"",Calculations!AC105)</f>
        <v/>
      </c>
      <c r="Y40" s="112" t="str">
        <f>IF(ROW()-ROW($B$8)&gt;$G$6,"",Calculations!AD105)</f>
        <v/>
      </c>
      <c r="Z40" s="112" t="str">
        <f>IF(ROW()-ROW($B$8)&gt;$G$6,"",Calculations!AE105)</f>
        <v/>
      </c>
      <c r="AA40" s="106" t="str">
        <f>IF(ROW()-ROW($B$8)&gt;$G$6,"",Calculations!AF105)</f>
        <v/>
      </c>
      <c r="AB40" s="112" t="str">
        <f>IF(ROW()-ROW($B$8)&gt;$G$6,"",Calculations!AG105)</f>
        <v/>
      </c>
      <c r="AC40" s="112" t="str">
        <f>IF(ROW()-ROW($B$8)&gt;$G$6,"",Calculations!AH105)</f>
        <v/>
      </c>
      <c r="AD40" s="112" t="str">
        <f>IF(ROW()-ROW($B$8)&gt;$G$6,"",Calculations!AI105)</f>
        <v/>
      </c>
      <c r="AE40" s="108" t="str">
        <f>IF(ROW()-ROW($B$8)&gt;$G$6,"",AB40+AC40*CARB_Defaults!$M$10+AD40*CARB_Defaults!$M$11)</f>
        <v/>
      </c>
    </row>
    <row r="41" spans="3:31" x14ac:dyDescent="0.25">
      <c r="C41" s="8" t="str">
        <f>IF(ROW()-ROW($B$8)&gt;$G$6, "", Input!K60)</f>
        <v/>
      </c>
      <c r="D41" s="9" t="str">
        <f>IF(ROW()-ROW($B$8)&gt;$G$6, "", INDEX(MainEngineEmissRates!D$9:D$67, MATCH($C41, MainEngineEmissRates!$C$9:$C$67, 0)))</f>
        <v/>
      </c>
      <c r="E41" s="9" t="str">
        <f>IF(ROW()-ROW($B$8)&gt;$G$6, "", INDEX(MainEngineEmissRates!E$9:E$67, MATCH($C41, MainEngineEmissRates!$C$9:$C$67, 0)))</f>
        <v/>
      </c>
      <c r="F41" s="9" t="str">
        <f>IF(ROW()-ROW($B$8)&gt;$G$6, "", INDEX(Input!D$28:D$87, MATCH($C41, Input!$C$28:$C$87, 0)))</f>
        <v/>
      </c>
      <c r="G41" s="9" t="str">
        <f>IF(ROW()-ROW($B$8)&gt;$G$6, "", Input!L60)</f>
        <v/>
      </c>
      <c r="H41" s="9" t="str">
        <f>IF(ROW()-ROW($B$8)&gt;$G$6, "", Calculations!F106)</f>
        <v/>
      </c>
      <c r="I41" s="130" t="str">
        <f>IF(ROW()-ROW($B$8)&gt;$G$6, "", Calculations!H106)</f>
        <v/>
      </c>
      <c r="J41" s="127" t="str">
        <f>IF(ROW()-ROW($B$8)&gt;$G$6, "", Calculations!K106)</f>
        <v/>
      </c>
      <c r="K41" s="147" t="str">
        <f>IF(ROW()-ROW($B$8)&gt;$G$6, "", Calculations!M106)</f>
        <v/>
      </c>
      <c r="L41" s="143" t="str">
        <f>IF(ROW()-ROW($B$8)&gt;$G$6,"",Calculations!AJ106/453.592)</f>
        <v/>
      </c>
      <c r="M41" s="106" t="str">
        <f>IF(ROW()-ROW($B$8)&gt;$G$6,"",Calculations!AK106/453.592)</f>
        <v/>
      </c>
      <c r="N41" s="106" t="str">
        <f>IF(ROW()-ROW($B$8)&gt;$G$6,"",Calculations!AL106/453.592)</f>
        <v/>
      </c>
      <c r="O41" s="106" t="str">
        <f>IF(ROW()-ROW($B$8)&gt;$G$6,"",Calculations!AM106/453.592)</f>
        <v/>
      </c>
      <c r="P41" s="106" t="str">
        <f>IF(ROW()-ROW($B$8)&gt;$G$6,"",Calculations!AN106/453.592)</f>
        <v/>
      </c>
      <c r="Q41" s="106" t="str">
        <f>IF(ROW()-ROW($B$8)&gt;$G$6,"",Calculations!AO106/453.592)</f>
        <v/>
      </c>
      <c r="R41" s="106" t="str">
        <f>IF(ROW()-ROW($B$8)&gt;$G$6,"",Calculations!AP106/453.592)</f>
        <v/>
      </c>
      <c r="S41" s="106" t="str">
        <f>IF(ROW()-ROW($B$8)&gt;$G$6,"",Calculations!AQ106/453.592)</f>
        <v/>
      </c>
      <c r="T41" s="106" t="str">
        <f>IF(ROW()-ROW($B$8)&gt;$G$6,"",Calculations!AR106/453.592)</f>
        <v/>
      </c>
      <c r="U41" s="107" t="str">
        <f>IF(ROW()-ROW($B$8)&gt;$G$6,"",R41+S41*CARB_Defaults!$M$10+T41*CARB_Defaults!$M$11)</f>
        <v/>
      </c>
      <c r="V41" s="141" t="str">
        <f>IF(ROW()-ROW($B$8)&gt;$G$6,"",Calculations!AA106)</f>
        <v/>
      </c>
      <c r="W41" s="112" t="str">
        <f>IF(ROW()-ROW($B$8)&gt;$G$6,"",Calculations!AB106)</f>
        <v/>
      </c>
      <c r="X41" s="112" t="str">
        <f>IF(ROW()-ROW($B$8)&gt;$G$6,"",Calculations!AC106)</f>
        <v/>
      </c>
      <c r="Y41" s="112" t="str">
        <f>IF(ROW()-ROW($B$8)&gt;$G$6,"",Calculations!AD106)</f>
        <v/>
      </c>
      <c r="Z41" s="112" t="str">
        <f>IF(ROW()-ROW($B$8)&gt;$G$6,"",Calculations!AE106)</f>
        <v/>
      </c>
      <c r="AA41" s="106" t="str">
        <f>IF(ROW()-ROW($B$8)&gt;$G$6,"",Calculations!AF106)</f>
        <v/>
      </c>
      <c r="AB41" s="112" t="str">
        <f>IF(ROW()-ROW($B$8)&gt;$G$6,"",Calculations!AG106)</f>
        <v/>
      </c>
      <c r="AC41" s="112" t="str">
        <f>IF(ROW()-ROW($B$8)&gt;$G$6,"",Calculations!AH106)</f>
        <v/>
      </c>
      <c r="AD41" s="112" t="str">
        <f>IF(ROW()-ROW($B$8)&gt;$G$6,"",Calculations!AI106)</f>
        <v/>
      </c>
      <c r="AE41" s="108" t="str">
        <f>IF(ROW()-ROW($B$8)&gt;$G$6,"",AB41+AC41*CARB_Defaults!$M$10+AD41*CARB_Defaults!$M$11)</f>
        <v/>
      </c>
    </row>
    <row r="42" spans="3:31" x14ac:dyDescent="0.25">
      <c r="C42" s="8" t="str">
        <f>IF(ROW()-ROW($B$8)&gt;$G$6, "", Input!K61)</f>
        <v/>
      </c>
      <c r="D42" s="9" t="str">
        <f>IF(ROW()-ROW($B$8)&gt;$G$6, "", INDEX(MainEngineEmissRates!D$9:D$67, MATCH($C42, MainEngineEmissRates!$C$9:$C$67, 0)))</f>
        <v/>
      </c>
      <c r="E42" s="9" t="str">
        <f>IF(ROW()-ROW($B$8)&gt;$G$6, "", INDEX(MainEngineEmissRates!E$9:E$67, MATCH($C42, MainEngineEmissRates!$C$9:$C$67, 0)))</f>
        <v/>
      </c>
      <c r="F42" s="9" t="str">
        <f>IF(ROW()-ROW($B$8)&gt;$G$6, "", INDEX(Input!D$28:D$87, MATCH($C42, Input!$C$28:$C$87, 0)))</f>
        <v/>
      </c>
      <c r="G42" s="9" t="str">
        <f>IF(ROW()-ROW($B$8)&gt;$G$6, "", Input!L61)</f>
        <v/>
      </c>
      <c r="H42" s="9" t="str">
        <f>IF(ROW()-ROW($B$8)&gt;$G$6, "", Calculations!F107)</f>
        <v/>
      </c>
      <c r="I42" s="130" t="str">
        <f>IF(ROW()-ROW($B$8)&gt;$G$6, "", Calculations!H107)</f>
        <v/>
      </c>
      <c r="J42" s="127" t="str">
        <f>IF(ROW()-ROW($B$8)&gt;$G$6, "", Calculations!K107)</f>
        <v/>
      </c>
      <c r="K42" s="147" t="str">
        <f>IF(ROW()-ROW($B$8)&gt;$G$6, "", Calculations!M107)</f>
        <v/>
      </c>
      <c r="L42" s="143" t="str">
        <f>IF(ROW()-ROW($B$8)&gt;$G$6,"",Calculations!AJ107/453.592)</f>
        <v/>
      </c>
      <c r="M42" s="106" t="str">
        <f>IF(ROW()-ROW($B$8)&gt;$G$6,"",Calculations!AK107/453.592)</f>
        <v/>
      </c>
      <c r="N42" s="106" t="str">
        <f>IF(ROW()-ROW($B$8)&gt;$G$6,"",Calculations!AL107/453.592)</f>
        <v/>
      </c>
      <c r="O42" s="106" t="str">
        <f>IF(ROW()-ROW($B$8)&gt;$G$6,"",Calculations!AM107/453.592)</f>
        <v/>
      </c>
      <c r="P42" s="106" t="str">
        <f>IF(ROW()-ROW($B$8)&gt;$G$6,"",Calculations!AN107/453.592)</f>
        <v/>
      </c>
      <c r="Q42" s="106" t="str">
        <f>IF(ROW()-ROW($B$8)&gt;$G$6,"",Calculations!AO107/453.592)</f>
        <v/>
      </c>
      <c r="R42" s="106" t="str">
        <f>IF(ROW()-ROW($B$8)&gt;$G$6,"",Calculations!AP107/453.592)</f>
        <v/>
      </c>
      <c r="S42" s="106" t="str">
        <f>IF(ROW()-ROW($B$8)&gt;$G$6,"",Calculations!AQ107/453.592)</f>
        <v/>
      </c>
      <c r="T42" s="106" t="str">
        <f>IF(ROW()-ROW($B$8)&gt;$G$6,"",Calculations!AR107/453.592)</f>
        <v/>
      </c>
      <c r="U42" s="107" t="str">
        <f>IF(ROW()-ROW($B$8)&gt;$G$6,"",R42+S42*CARB_Defaults!$M$10+T42*CARB_Defaults!$M$11)</f>
        <v/>
      </c>
      <c r="V42" s="141" t="str">
        <f>IF(ROW()-ROW($B$8)&gt;$G$6,"",Calculations!AA107)</f>
        <v/>
      </c>
      <c r="W42" s="112" t="str">
        <f>IF(ROW()-ROW($B$8)&gt;$G$6,"",Calculations!AB107)</f>
        <v/>
      </c>
      <c r="X42" s="112" t="str">
        <f>IF(ROW()-ROW($B$8)&gt;$G$6,"",Calculations!AC107)</f>
        <v/>
      </c>
      <c r="Y42" s="112" t="str">
        <f>IF(ROW()-ROW($B$8)&gt;$G$6,"",Calculations!AD107)</f>
        <v/>
      </c>
      <c r="Z42" s="112" t="str">
        <f>IF(ROW()-ROW($B$8)&gt;$G$6,"",Calculations!AE107)</f>
        <v/>
      </c>
      <c r="AA42" s="106" t="str">
        <f>IF(ROW()-ROW($B$8)&gt;$G$6,"",Calculations!AF107)</f>
        <v/>
      </c>
      <c r="AB42" s="112" t="str">
        <f>IF(ROW()-ROW($B$8)&gt;$G$6,"",Calculations!AG107)</f>
        <v/>
      </c>
      <c r="AC42" s="112" t="str">
        <f>IF(ROW()-ROW($B$8)&gt;$G$6,"",Calculations!AH107)</f>
        <v/>
      </c>
      <c r="AD42" s="112" t="str">
        <f>IF(ROW()-ROW($B$8)&gt;$G$6,"",Calculations!AI107)</f>
        <v/>
      </c>
      <c r="AE42" s="108" t="str">
        <f>IF(ROW()-ROW($B$8)&gt;$G$6,"",AB42+AC42*CARB_Defaults!$M$10+AD42*CARB_Defaults!$M$11)</f>
        <v/>
      </c>
    </row>
    <row r="43" spans="3:31" x14ac:dyDescent="0.25">
      <c r="C43" s="8" t="str">
        <f>IF(ROW()-ROW($B$8)&gt;$G$6, "", Input!K62)</f>
        <v/>
      </c>
      <c r="D43" s="9" t="str">
        <f>IF(ROW()-ROW($B$8)&gt;$G$6, "", INDEX(MainEngineEmissRates!D$9:D$67, MATCH($C43, MainEngineEmissRates!$C$9:$C$67, 0)))</f>
        <v/>
      </c>
      <c r="E43" s="9" t="str">
        <f>IF(ROW()-ROW($B$8)&gt;$G$6, "", INDEX(MainEngineEmissRates!E$9:E$67, MATCH($C43, MainEngineEmissRates!$C$9:$C$67, 0)))</f>
        <v/>
      </c>
      <c r="F43" s="9" t="str">
        <f>IF(ROW()-ROW($B$8)&gt;$G$6, "", INDEX(Input!D$28:D$87, MATCH($C43, Input!$C$28:$C$87, 0)))</f>
        <v/>
      </c>
      <c r="G43" s="9" t="str">
        <f>IF(ROW()-ROW($B$8)&gt;$G$6, "", Input!L62)</f>
        <v/>
      </c>
      <c r="H43" s="9" t="str">
        <f>IF(ROW()-ROW($B$8)&gt;$G$6, "", Calculations!F108)</f>
        <v/>
      </c>
      <c r="I43" s="130" t="str">
        <f>IF(ROW()-ROW($B$8)&gt;$G$6, "", Calculations!H108)</f>
        <v/>
      </c>
      <c r="J43" s="127" t="str">
        <f>IF(ROW()-ROW($B$8)&gt;$G$6, "", Calculations!K108)</f>
        <v/>
      </c>
      <c r="K43" s="147" t="str">
        <f>IF(ROW()-ROW($B$8)&gt;$G$6, "", Calculations!M108)</f>
        <v/>
      </c>
      <c r="L43" s="143" t="str">
        <f>IF(ROW()-ROW($B$8)&gt;$G$6,"",Calculations!AJ108/453.592)</f>
        <v/>
      </c>
      <c r="M43" s="106" t="str">
        <f>IF(ROW()-ROW($B$8)&gt;$G$6,"",Calculations!AK108/453.592)</f>
        <v/>
      </c>
      <c r="N43" s="106" t="str">
        <f>IF(ROW()-ROW($B$8)&gt;$G$6,"",Calculations!AL108/453.592)</f>
        <v/>
      </c>
      <c r="O43" s="106" t="str">
        <f>IF(ROW()-ROW($B$8)&gt;$G$6,"",Calculations!AM108/453.592)</f>
        <v/>
      </c>
      <c r="P43" s="106" t="str">
        <f>IF(ROW()-ROW($B$8)&gt;$G$6,"",Calculations!AN108/453.592)</f>
        <v/>
      </c>
      <c r="Q43" s="106" t="str">
        <f>IF(ROW()-ROW($B$8)&gt;$G$6,"",Calculations!AO108/453.592)</f>
        <v/>
      </c>
      <c r="R43" s="106" t="str">
        <f>IF(ROW()-ROW($B$8)&gt;$G$6,"",Calculations!AP108/453.592)</f>
        <v/>
      </c>
      <c r="S43" s="106" t="str">
        <f>IF(ROW()-ROW($B$8)&gt;$G$6,"",Calculations!AQ108/453.592)</f>
        <v/>
      </c>
      <c r="T43" s="106" t="str">
        <f>IF(ROW()-ROW($B$8)&gt;$G$6,"",Calculations!AR108/453.592)</f>
        <v/>
      </c>
      <c r="U43" s="107" t="str">
        <f>IF(ROW()-ROW($B$8)&gt;$G$6,"",R43+S43*CARB_Defaults!$M$10+T43*CARB_Defaults!$M$11)</f>
        <v/>
      </c>
      <c r="V43" s="141" t="str">
        <f>IF(ROW()-ROW($B$8)&gt;$G$6,"",Calculations!AA108)</f>
        <v/>
      </c>
      <c r="W43" s="112" t="str">
        <f>IF(ROW()-ROW($B$8)&gt;$G$6,"",Calculations!AB108)</f>
        <v/>
      </c>
      <c r="X43" s="112" t="str">
        <f>IF(ROW()-ROW($B$8)&gt;$G$6,"",Calculations!AC108)</f>
        <v/>
      </c>
      <c r="Y43" s="112" t="str">
        <f>IF(ROW()-ROW($B$8)&gt;$G$6,"",Calculations!AD108)</f>
        <v/>
      </c>
      <c r="Z43" s="112" t="str">
        <f>IF(ROW()-ROW($B$8)&gt;$G$6,"",Calculations!AE108)</f>
        <v/>
      </c>
      <c r="AA43" s="106" t="str">
        <f>IF(ROW()-ROW($B$8)&gt;$G$6,"",Calculations!AF108)</f>
        <v/>
      </c>
      <c r="AB43" s="112" t="str">
        <f>IF(ROW()-ROW($B$8)&gt;$G$6,"",Calculations!AG108)</f>
        <v/>
      </c>
      <c r="AC43" s="112" t="str">
        <f>IF(ROW()-ROW($B$8)&gt;$G$6,"",Calculations!AH108)</f>
        <v/>
      </c>
      <c r="AD43" s="112" t="str">
        <f>IF(ROW()-ROW($B$8)&gt;$G$6,"",Calculations!AI108)</f>
        <v/>
      </c>
      <c r="AE43" s="108" t="str">
        <f>IF(ROW()-ROW($B$8)&gt;$G$6,"",AB43+AC43*CARB_Defaults!$M$10+AD43*CARB_Defaults!$M$11)</f>
        <v/>
      </c>
    </row>
    <row r="44" spans="3:31" x14ac:dyDescent="0.25">
      <c r="C44" s="8" t="str">
        <f>IF(ROW()-ROW($B$8)&gt;$G$6, "", Input!K63)</f>
        <v/>
      </c>
      <c r="D44" s="9" t="str">
        <f>IF(ROW()-ROW($B$8)&gt;$G$6, "", INDEX(MainEngineEmissRates!D$9:D$67, MATCH($C44, MainEngineEmissRates!$C$9:$C$67, 0)))</f>
        <v/>
      </c>
      <c r="E44" s="9" t="str">
        <f>IF(ROW()-ROW($B$8)&gt;$G$6, "", INDEX(MainEngineEmissRates!E$9:E$67, MATCH($C44, MainEngineEmissRates!$C$9:$C$67, 0)))</f>
        <v/>
      </c>
      <c r="F44" s="9" t="str">
        <f>IF(ROW()-ROW($B$8)&gt;$G$6, "", INDEX(Input!D$28:D$87, MATCH($C44, Input!$C$28:$C$87, 0)))</f>
        <v/>
      </c>
      <c r="G44" s="9" t="str">
        <f>IF(ROW()-ROW($B$8)&gt;$G$6, "", Input!L63)</f>
        <v/>
      </c>
      <c r="H44" s="9" t="str">
        <f>IF(ROW()-ROW($B$8)&gt;$G$6, "", Calculations!F109)</f>
        <v/>
      </c>
      <c r="I44" s="130" t="str">
        <f>IF(ROW()-ROW($B$8)&gt;$G$6, "", Calculations!H109)</f>
        <v/>
      </c>
      <c r="J44" s="127" t="str">
        <f>IF(ROW()-ROW($B$8)&gt;$G$6, "", Calculations!K109)</f>
        <v/>
      </c>
      <c r="K44" s="147" t="str">
        <f>IF(ROW()-ROW($B$8)&gt;$G$6, "", Calculations!M109)</f>
        <v/>
      </c>
      <c r="L44" s="143" t="str">
        <f>IF(ROW()-ROW($B$8)&gt;$G$6,"",Calculations!AJ109/453.592)</f>
        <v/>
      </c>
      <c r="M44" s="106" t="str">
        <f>IF(ROW()-ROW($B$8)&gt;$G$6,"",Calculations!AK109/453.592)</f>
        <v/>
      </c>
      <c r="N44" s="106" t="str">
        <f>IF(ROW()-ROW($B$8)&gt;$G$6,"",Calculations!AL109/453.592)</f>
        <v/>
      </c>
      <c r="O44" s="106" t="str">
        <f>IF(ROW()-ROW($B$8)&gt;$G$6,"",Calculations!AM109/453.592)</f>
        <v/>
      </c>
      <c r="P44" s="106" t="str">
        <f>IF(ROW()-ROW($B$8)&gt;$G$6,"",Calculations!AN109/453.592)</f>
        <v/>
      </c>
      <c r="Q44" s="106" t="str">
        <f>IF(ROW()-ROW($B$8)&gt;$G$6,"",Calculations!AO109/453.592)</f>
        <v/>
      </c>
      <c r="R44" s="106" t="str">
        <f>IF(ROW()-ROW($B$8)&gt;$G$6,"",Calculations!AP109/453.592)</f>
        <v/>
      </c>
      <c r="S44" s="106" t="str">
        <f>IF(ROW()-ROW($B$8)&gt;$G$6,"",Calculations!AQ109/453.592)</f>
        <v/>
      </c>
      <c r="T44" s="106" t="str">
        <f>IF(ROW()-ROW($B$8)&gt;$G$6,"",Calculations!AR109/453.592)</f>
        <v/>
      </c>
      <c r="U44" s="107" t="str">
        <f>IF(ROW()-ROW($B$8)&gt;$G$6,"",R44+S44*CARB_Defaults!$M$10+T44*CARB_Defaults!$M$11)</f>
        <v/>
      </c>
      <c r="V44" s="141" t="str">
        <f>IF(ROW()-ROW($B$8)&gt;$G$6,"",Calculations!AA109)</f>
        <v/>
      </c>
      <c r="W44" s="112" t="str">
        <f>IF(ROW()-ROW($B$8)&gt;$G$6,"",Calculations!AB109)</f>
        <v/>
      </c>
      <c r="X44" s="112" t="str">
        <f>IF(ROW()-ROW($B$8)&gt;$G$6,"",Calculations!AC109)</f>
        <v/>
      </c>
      <c r="Y44" s="112" t="str">
        <f>IF(ROW()-ROW($B$8)&gt;$G$6,"",Calculations!AD109)</f>
        <v/>
      </c>
      <c r="Z44" s="112" t="str">
        <f>IF(ROW()-ROW($B$8)&gt;$G$6,"",Calculations!AE109)</f>
        <v/>
      </c>
      <c r="AA44" s="106" t="str">
        <f>IF(ROW()-ROW($B$8)&gt;$G$6,"",Calculations!AF109)</f>
        <v/>
      </c>
      <c r="AB44" s="112" t="str">
        <f>IF(ROW()-ROW($B$8)&gt;$G$6,"",Calculations!AG109)</f>
        <v/>
      </c>
      <c r="AC44" s="112" t="str">
        <f>IF(ROW()-ROW($B$8)&gt;$G$6,"",Calculations!AH109)</f>
        <v/>
      </c>
      <c r="AD44" s="112" t="str">
        <f>IF(ROW()-ROW($B$8)&gt;$G$6,"",Calculations!AI109)</f>
        <v/>
      </c>
      <c r="AE44" s="108" t="str">
        <f>IF(ROW()-ROW($B$8)&gt;$G$6,"",AB44+AC44*CARB_Defaults!$M$10+AD44*CARB_Defaults!$M$11)</f>
        <v/>
      </c>
    </row>
    <row r="45" spans="3:31" x14ac:dyDescent="0.25">
      <c r="C45" s="8" t="str">
        <f>IF(ROW()-ROW($B$8)&gt;$G$6, "", Input!K64)</f>
        <v/>
      </c>
      <c r="D45" s="9" t="str">
        <f>IF(ROW()-ROW($B$8)&gt;$G$6, "", INDEX(MainEngineEmissRates!D$9:D$67, MATCH($C45, MainEngineEmissRates!$C$9:$C$67, 0)))</f>
        <v/>
      </c>
      <c r="E45" s="9" t="str">
        <f>IF(ROW()-ROW($B$8)&gt;$G$6, "", INDEX(MainEngineEmissRates!E$9:E$67, MATCH($C45, MainEngineEmissRates!$C$9:$C$67, 0)))</f>
        <v/>
      </c>
      <c r="F45" s="9" t="str">
        <f>IF(ROW()-ROW($B$8)&gt;$G$6, "", INDEX(Input!D$28:D$87, MATCH($C45, Input!$C$28:$C$87, 0)))</f>
        <v/>
      </c>
      <c r="G45" s="9" t="str">
        <f>IF(ROW()-ROW($B$8)&gt;$G$6, "", Input!L64)</f>
        <v/>
      </c>
      <c r="H45" s="9" t="str">
        <f>IF(ROW()-ROW($B$8)&gt;$G$6, "", Calculations!F110)</f>
        <v/>
      </c>
      <c r="I45" s="130" t="str">
        <f>IF(ROW()-ROW($B$8)&gt;$G$6, "", Calculations!H110)</f>
        <v/>
      </c>
      <c r="J45" s="127" t="str">
        <f>IF(ROW()-ROW($B$8)&gt;$G$6, "", Calculations!K110)</f>
        <v/>
      </c>
      <c r="K45" s="147" t="str">
        <f>IF(ROW()-ROW($B$8)&gt;$G$6, "", Calculations!M110)</f>
        <v/>
      </c>
      <c r="L45" s="143" t="str">
        <f>IF(ROW()-ROW($B$8)&gt;$G$6,"",Calculations!AJ110/453.592)</f>
        <v/>
      </c>
      <c r="M45" s="106" t="str">
        <f>IF(ROW()-ROW($B$8)&gt;$G$6,"",Calculations!AK110/453.592)</f>
        <v/>
      </c>
      <c r="N45" s="106" t="str">
        <f>IF(ROW()-ROW($B$8)&gt;$G$6,"",Calculations!AL110/453.592)</f>
        <v/>
      </c>
      <c r="O45" s="106" t="str">
        <f>IF(ROW()-ROW($B$8)&gt;$G$6,"",Calculations!AM110/453.592)</f>
        <v/>
      </c>
      <c r="P45" s="106" t="str">
        <f>IF(ROW()-ROW($B$8)&gt;$G$6,"",Calculations!AN110/453.592)</f>
        <v/>
      </c>
      <c r="Q45" s="106" t="str">
        <f>IF(ROW()-ROW($B$8)&gt;$G$6,"",Calculations!AO110/453.592)</f>
        <v/>
      </c>
      <c r="R45" s="106" t="str">
        <f>IF(ROW()-ROW($B$8)&gt;$G$6,"",Calculations!AP110/453.592)</f>
        <v/>
      </c>
      <c r="S45" s="106" t="str">
        <f>IF(ROW()-ROW($B$8)&gt;$G$6,"",Calculations!AQ110/453.592)</f>
        <v/>
      </c>
      <c r="T45" s="106" t="str">
        <f>IF(ROW()-ROW($B$8)&gt;$G$6,"",Calculations!AR110/453.592)</f>
        <v/>
      </c>
      <c r="U45" s="107" t="str">
        <f>IF(ROW()-ROW($B$8)&gt;$G$6,"",R45+S45*CARB_Defaults!$M$10+T45*CARB_Defaults!$M$11)</f>
        <v/>
      </c>
      <c r="V45" s="141" t="str">
        <f>IF(ROW()-ROW($B$8)&gt;$G$6,"",Calculations!AA110)</f>
        <v/>
      </c>
      <c r="W45" s="112" t="str">
        <f>IF(ROW()-ROW($B$8)&gt;$G$6,"",Calculations!AB110)</f>
        <v/>
      </c>
      <c r="X45" s="112" t="str">
        <f>IF(ROW()-ROW($B$8)&gt;$G$6,"",Calculations!AC110)</f>
        <v/>
      </c>
      <c r="Y45" s="112" t="str">
        <f>IF(ROW()-ROW($B$8)&gt;$G$6,"",Calculations!AD110)</f>
        <v/>
      </c>
      <c r="Z45" s="112" t="str">
        <f>IF(ROW()-ROW($B$8)&gt;$G$6,"",Calculations!AE110)</f>
        <v/>
      </c>
      <c r="AA45" s="106" t="str">
        <f>IF(ROW()-ROW($B$8)&gt;$G$6,"",Calculations!AF110)</f>
        <v/>
      </c>
      <c r="AB45" s="112" t="str">
        <f>IF(ROW()-ROW($B$8)&gt;$G$6,"",Calculations!AG110)</f>
        <v/>
      </c>
      <c r="AC45" s="112" t="str">
        <f>IF(ROW()-ROW($B$8)&gt;$G$6,"",Calculations!AH110)</f>
        <v/>
      </c>
      <c r="AD45" s="112" t="str">
        <f>IF(ROW()-ROW($B$8)&gt;$G$6,"",Calculations!AI110)</f>
        <v/>
      </c>
      <c r="AE45" s="108" t="str">
        <f>IF(ROW()-ROW($B$8)&gt;$G$6,"",AB45+AC45*CARB_Defaults!$M$10+AD45*CARB_Defaults!$M$11)</f>
        <v/>
      </c>
    </row>
    <row r="46" spans="3:31" x14ac:dyDescent="0.25">
      <c r="C46" s="8" t="str">
        <f>IF(ROW()-ROW($B$8)&gt;$G$6, "", Input!K65)</f>
        <v/>
      </c>
      <c r="D46" s="9" t="str">
        <f>IF(ROW()-ROW($B$8)&gt;$G$6, "", INDEX(MainEngineEmissRates!D$9:D$67, MATCH($C46, MainEngineEmissRates!$C$9:$C$67, 0)))</f>
        <v/>
      </c>
      <c r="E46" s="9" t="str">
        <f>IF(ROW()-ROW($B$8)&gt;$G$6, "", INDEX(MainEngineEmissRates!E$9:E$67, MATCH($C46, MainEngineEmissRates!$C$9:$C$67, 0)))</f>
        <v/>
      </c>
      <c r="F46" s="9" t="str">
        <f>IF(ROW()-ROW($B$8)&gt;$G$6, "", INDEX(Input!D$28:D$87, MATCH($C46, Input!$C$28:$C$87, 0)))</f>
        <v/>
      </c>
      <c r="G46" s="9" t="str">
        <f>IF(ROW()-ROW($B$8)&gt;$G$6, "", Input!L65)</f>
        <v/>
      </c>
      <c r="H46" s="9" t="str">
        <f>IF(ROW()-ROW($B$8)&gt;$G$6, "", Calculations!F111)</f>
        <v/>
      </c>
      <c r="I46" s="130" t="str">
        <f>IF(ROW()-ROW($B$8)&gt;$G$6, "", Calculations!H111)</f>
        <v/>
      </c>
      <c r="J46" s="127" t="str">
        <f>IF(ROW()-ROW($B$8)&gt;$G$6, "", Calculations!K111)</f>
        <v/>
      </c>
      <c r="K46" s="147" t="str">
        <f>IF(ROW()-ROW($B$8)&gt;$G$6, "", Calculations!M111)</f>
        <v/>
      </c>
      <c r="L46" s="143" t="str">
        <f>IF(ROW()-ROW($B$8)&gt;$G$6,"",Calculations!AJ111/453.592)</f>
        <v/>
      </c>
      <c r="M46" s="106" t="str">
        <f>IF(ROW()-ROW($B$8)&gt;$G$6,"",Calculations!AK111/453.592)</f>
        <v/>
      </c>
      <c r="N46" s="106" t="str">
        <f>IF(ROW()-ROW($B$8)&gt;$G$6,"",Calculations!AL111/453.592)</f>
        <v/>
      </c>
      <c r="O46" s="106" t="str">
        <f>IF(ROW()-ROW($B$8)&gt;$G$6,"",Calculations!AM111/453.592)</f>
        <v/>
      </c>
      <c r="P46" s="106" t="str">
        <f>IF(ROW()-ROW($B$8)&gt;$G$6,"",Calculations!AN111/453.592)</f>
        <v/>
      </c>
      <c r="Q46" s="106" t="str">
        <f>IF(ROW()-ROW($B$8)&gt;$G$6,"",Calculations!AO111/453.592)</f>
        <v/>
      </c>
      <c r="R46" s="106" t="str">
        <f>IF(ROW()-ROW($B$8)&gt;$G$6,"",Calculations!AP111/453.592)</f>
        <v/>
      </c>
      <c r="S46" s="106" t="str">
        <f>IF(ROW()-ROW($B$8)&gt;$G$6,"",Calculations!AQ111/453.592)</f>
        <v/>
      </c>
      <c r="T46" s="106" t="str">
        <f>IF(ROW()-ROW($B$8)&gt;$G$6,"",Calculations!AR111/453.592)</f>
        <v/>
      </c>
      <c r="U46" s="107" t="str">
        <f>IF(ROW()-ROW($B$8)&gt;$G$6,"",R46+S46*CARB_Defaults!$M$10+T46*CARB_Defaults!$M$11)</f>
        <v/>
      </c>
      <c r="V46" s="141" t="str">
        <f>IF(ROW()-ROW($B$8)&gt;$G$6,"",Calculations!AA111)</f>
        <v/>
      </c>
      <c r="W46" s="112" t="str">
        <f>IF(ROW()-ROW($B$8)&gt;$G$6,"",Calculations!AB111)</f>
        <v/>
      </c>
      <c r="X46" s="112" t="str">
        <f>IF(ROW()-ROW($B$8)&gt;$G$6,"",Calculations!AC111)</f>
        <v/>
      </c>
      <c r="Y46" s="112" t="str">
        <f>IF(ROW()-ROW($B$8)&gt;$G$6,"",Calculations!AD111)</f>
        <v/>
      </c>
      <c r="Z46" s="112" t="str">
        <f>IF(ROW()-ROW($B$8)&gt;$G$6,"",Calculations!AE111)</f>
        <v/>
      </c>
      <c r="AA46" s="106" t="str">
        <f>IF(ROW()-ROW($B$8)&gt;$G$6,"",Calculations!AF111)</f>
        <v/>
      </c>
      <c r="AB46" s="112" t="str">
        <f>IF(ROW()-ROW($B$8)&gt;$G$6,"",Calculations!AG111)</f>
        <v/>
      </c>
      <c r="AC46" s="112" t="str">
        <f>IF(ROW()-ROW($B$8)&gt;$G$6,"",Calculations!AH111)</f>
        <v/>
      </c>
      <c r="AD46" s="112" t="str">
        <f>IF(ROW()-ROW($B$8)&gt;$G$6,"",Calculations!AI111)</f>
        <v/>
      </c>
      <c r="AE46" s="108" t="str">
        <f>IF(ROW()-ROW($B$8)&gt;$G$6,"",AB46+AC46*CARB_Defaults!$M$10+AD46*CARB_Defaults!$M$11)</f>
        <v/>
      </c>
    </row>
    <row r="47" spans="3:31" x14ac:dyDescent="0.25">
      <c r="C47" s="8" t="str">
        <f>IF(ROW()-ROW($B$8)&gt;$G$6, "", Input!K66)</f>
        <v/>
      </c>
      <c r="D47" s="9" t="str">
        <f>IF(ROW()-ROW($B$8)&gt;$G$6, "", INDEX(MainEngineEmissRates!D$9:D$67, MATCH($C47, MainEngineEmissRates!$C$9:$C$67, 0)))</f>
        <v/>
      </c>
      <c r="E47" s="9" t="str">
        <f>IF(ROW()-ROW($B$8)&gt;$G$6, "", INDEX(MainEngineEmissRates!E$9:E$67, MATCH($C47, MainEngineEmissRates!$C$9:$C$67, 0)))</f>
        <v/>
      </c>
      <c r="F47" s="9" t="str">
        <f>IF(ROW()-ROW($B$8)&gt;$G$6, "", INDEX(Input!D$28:D$87, MATCH($C47, Input!$C$28:$C$87, 0)))</f>
        <v/>
      </c>
      <c r="G47" s="9" t="str">
        <f>IF(ROW()-ROW($B$8)&gt;$G$6, "", Input!L66)</f>
        <v/>
      </c>
      <c r="H47" s="9" t="str">
        <f>IF(ROW()-ROW($B$8)&gt;$G$6, "", Calculations!F112)</f>
        <v/>
      </c>
      <c r="I47" s="130" t="str">
        <f>IF(ROW()-ROW($B$8)&gt;$G$6, "", Calculations!H112)</f>
        <v/>
      </c>
      <c r="J47" s="127" t="str">
        <f>IF(ROW()-ROW($B$8)&gt;$G$6, "", Calculations!K112)</f>
        <v/>
      </c>
      <c r="K47" s="147" t="str">
        <f>IF(ROW()-ROW($B$8)&gt;$G$6, "", Calculations!M112)</f>
        <v/>
      </c>
      <c r="L47" s="143" t="str">
        <f>IF(ROW()-ROW($B$8)&gt;$G$6,"",Calculations!AJ112/453.592)</f>
        <v/>
      </c>
      <c r="M47" s="106" t="str">
        <f>IF(ROW()-ROW($B$8)&gt;$G$6,"",Calculations!AK112/453.592)</f>
        <v/>
      </c>
      <c r="N47" s="106" t="str">
        <f>IF(ROW()-ROW($B$8)&gt;$G$6,"",Calculations!AL112/453.592)</f>
        <v/>
      </c>
      <c r="O47" s="106" t="str">
        <f>IF(ROW()-ROW($B$8)&gt;$G$6,"",Calculations!AM112/453.592)</f>
        <v/>
      </c>
      <c r="P47" s="106" t="str">
        <f>IF(ROW()-ROW($B$8)&gt;$G$6,"",Calculations!AN112/453.592)</f>
        <v/>
      </c>
      <c r="Q47" s="106" t="str">
        <f>IF(ROW()-ROW($B$8)&gt;$G$6,"",Calculations!AO112/453.592)</f>
        <v/>
      </c>
      <c r="R47" s="106" t="str">
        <f>IF(ROW()-ROW($B$8)&gt;$G$6,"",Calculations!AP112/453.592)</f>
        <v/>
      </c>
      <c r="S47" s="106" t="str">
        <f>IF(ROW()-ROW($B$8)&gt;$G$6,"",Calculations!AQ112/453.592)</f>
        <v/>
      </c>
      <c r="T47" s="106" t="str">
        <f>IF(ROW()-ROW($B$8)&gt;$G$6,"",Calculations!AR112/453.592)</f>
        <v/>
      </c>
      <c r="U47" s="107" t="str">
        <f>IF(ROW()-ROW($B$8)&gt;$G$6,"",R47+S47*CARB_Defaults!$M$10+T47*CARB_Defaults!$M$11)</f>
        <v/>
      </c>
      <c r="V47" s="141" t="str">
        <f>IF(ROW()-ROW($B$8)&gt;$G$6,"",Calculations!AA112)</f>
        <v/>
      </c>
      <c r="W47" s="112" t="str">
        <f>IF(ROW()-ROW($B$8)&gt;$G$6,"",Calculations!AB112)</f>
        <v/>
      </c>
      <c r="X47" s="112" t="str">
        <f>IF(ROW()-ROW($B$8)&gt;$G$6,"",Calculations!AC112)</f>
        <v/>
      </c>
      <c r="Y47" s="112" t="str">
        <f>IF(ROW()-ROW($B$8)&gt;$G$6,"",Calculations!AD112)</f>
        <v/>
      </c>
      <c r="Z47" s="112" t="str">
        <f>IF(ROW()-ROW($B$8)&gt;$G$6,"",Calculations!AE112)</f>
        <v/>
      </c>
      <c r="AA47" s="106" t="str">
        <f>IF(ROW()-ROW($B$8)&gt;$G$6,"",Calculations!AF112)</f>
        <v/>
      </c>
      <c r="AB47" s="112" t="str">
        <f>IF(ROW()-ROW($B$8)&gt;$G$6,"",Calculations!AG112)</f>
        <v/>
      </c>
      <c r="AC47" s="112" t="str">
        <f>IF(ROW()-ROW($B$8)&gt;$G$6,"",Calculations!AH112)</f>
        <v/>
      </c>
      <c r="AD47" s="112" t="str">
        <f>IF(ROW()-ROW($B$8)&gt;$G$6,"",Calculations!AI112)</f>
        <v/>
      </c>
      <c r="AE47" s="108" t="str">
        <f>IF(ROW()-ROW($B$8)&gt;$G$6,"",AB47+AC47*CARB_Defaults!$M$10+AD47*CARB_Defaults!$M$11)</f>
        <v/>
      </c>
    </row>
    <row r="48" spans="3:31" x14ac:dyDescent="0.25">
      <c r="C48" s="8" t="str">
        <f>IF(ROW()-ROW($B$8)&gt;$G$6, "", Input!K67)</f>
        <v/>
      </c>
      <c r="D48" s="9" t="str">
        <f>IF(ROW()-ROW($B$8)&gt;$G$6, "", INDEX(MainEngineEmissRates!D$9:D$67, MATCH($C48, MainEngineEmissRates!$C$9:$C$67, 0)))</f>
        <v/>
      </c>
      <c r="E48" s="9" t="str">
        <f>IF(ROW()-ROW($B$8)&gt;$G$6, "", INDEX(MainEngineEmissRates!E$9:E$67, MATCH($C48, MainEngineEmissRates!$C$9:$C$67, 0)))</f>
        <v/>
      </c>
      <c r="F48" s="9" t="str">
        <f>IF(ROW()-ROW($B$8)&gt;$G$6, "", INDEX(Input!D$28:D$87, MATCH($C48, Input!$C$28:$C$87, 0)))</f>
        <v/>
      </c>
      <c r="G48" s="9" t="str">
        <f>IF(ROW()-ROW($B$8)&gt;$G$6, "", Input!L67)</f>
        <v/>
      </c>
      <c r="H48" s="9" t="str">
        <f>IF(ROW()-ROW($B$8)&gt;$G$6, "", Calculations!F113)</f>
        <v/>
      </c>
      <c r="I48" s="130" t="str">
        <f>IF(ROW()-ROW($B$8)&gt;$G$6, "", Calculations!H113)</f>
        <v/>
      </c>
      <c r="J48" s="127" t="str">
        <f>IF(ROW()-ROW($B$8)&gt;$G$6, "", Calculations!K113)</f>
        <v/>
      </c>
      <c r="K48" s="147" t="str">
        <f>IF(ROW()-ROW($B$8)&gt;$G$6, "", Calculations!M113)</f>
        <v/>
      </c>
      <c r="L48" s="143" t="str">
        <f>IF(ROW()-ROW($B$8)&gt;$G$6,"",Calculations!AJ113/453.592)</f>
        <v/>
      </c>
      <c r="M48" s="106" t="str">
        <f>IF(ROW()-ROW($B$8)&gt;$G$6,"",Calculations!AK113/453.592)</f>
        <v/>
      </c>
      <c r="N48" s="106" t="str">
        <f>IF(ROW()-ROW($B$8)&gt;$G$6,"",Calculations!AL113/453.592)</f>
        <v/>
      </c>
      <c r="O48" s="106" t="str">
        <f>IF(ROW()-ROW($B$8)&gt;$G$6,"",Calculations!AM113/453.592)</f>
        <v/>
      </c>
      <c r="P48" s="106" t="str">
        <f>IF(ROW()-ROW($B$8)&gt;$G$6,"",Calculations!AN113/453.592)</f>
        <v/>
      </c>
      <c r="Q48" s="106" t="str">
        <f>IF(ROW()-ROW($B$8)&gt;$G$6,"",Calculations!AO113/453.592)</f>
        <v/>
      </c>
      <c r="R48" s="106" t="str">
        <f>IF(ROW()-ROW($B$8)&gt;$G$6,"",Calculations!AP113/453.592)</f>
        <v/>
      </c>
      <c r="S48" s="106" t="str">
        <f>IF(ROW()-ROW($B$8)&gt;$G$6,"",Calculations!AQ113/453.592)</f>
        <v/>
      </c>
      <c r="T48" s="106" t="str">
        <f>IF(ROW()-ROW($B$8)&gt;$G$6,"",Calculations!AR113/453.592)</f>
        <v/>
      </c>
      <c r="U48" s="107" t="str">
        <f>IF(ROW()-ROW($B$8)&gt;$G$6,"",R48+S48*CARB_Defaults!$M$10+T48*CARB_Defaults!$M$11)</f>
        <v/>
      </c>
      <c r="V48" s="141" t="str">
        <f>IF(ROW()-ROW($B$8)&gt;$G$6,"",Calculations!AA113)</f>
        <v/>
      </c>
      <c r="W48" s="112" t="str">
        <f>IF(ROW()-ROW($B$8)&gt;$G$6,"",Calculations!AB113)</f>
        <v/>
      </c>
      <c r="X48" s="112" t="str">
        <f>IF(ROW()-ROW($B$8)&gt;$G$6,"",Calculations!AC113)</f>
        <v/>
      </c>
      <c r="Y48" s="112" t="str">
        <f>IF(ROW()-ROW($B$8)&gt;$G$6,"",Calculations!AD113)</f>
        <v/>
      </c>
      <c r="Z48" s="112" t="str">
        <f>IF(ROW()-ROW($B$8)&gt;$G$6,"",Calculations!AE113)</f>
        <v/>
      </c>
      <c r="AA48" s="106" t="str">
        <f>IF(ROW()-ROW($B$8)&gt;$G$6,"",Calculations!AF113)</f>
        <v/>
      </c>
      <c r="AB48" s="112" t="str">
        <f>IF(ROW()-ROW($B$8)&gt;$G$6,"",Calculations!AG113)</f>
        <v/>
      </c>
      <c r="AC48" s="112" t="str">
        <f>IF(ROW()-ROW($B$8)&gt;$G$6,"",Calculations!AH113)</f>
        <v/>
      </c>
      <c r="AD48" s="112" t="str">
        <f>IF(ROW()-ROW($B$8)&gt;$G$6,"",Calculations!AI113)</f>
        <v/>
      </c>
      <c r="AE48" s="108" t="str">
        <f>IF(ROW()-ROW($B$8)&gt;$G$6,"",AB48+AC48*CARB_Defaults!$M$10+AD48*CARB_Defaults!$M$11)</f>
        <v/>
      </c>
    </row>
    <row r="49" spans="3:31" x14ac:dyDescent="0.25">
      <c r="C49" s="8" t="str">
        <f>IF(ROW()-ROW($B$8)&gt;$G$6, "", Input!K68)</f>
        <v/>
      </c>
      <c r="D49" s="9" t="str">
        <f>IF(ROW()-ROW($B$8)&gt;$G$6, "", INDEX(MainEngineEmissRates!D$9:D$67, MATCH($C49, MainEngineEmissRates!$C$9:$C$67, 0)))</f>
        <v/>
      </c>
      <c r="E49" s="9" t="str">
        <f>IF(ROW()-ROW($B$8)&gt;$G$6, "", INDEX(MainEngineEmissRates!E$9:E$67, MATCH($C49, MainEngineEmissRates!$C$9:$C$67, 0)))</f>
        <v/>
      </c>
      <c r="F49" s="9" t="str">
        <f>IF(ROW()-ROW($B$8)&gt;$G$6, "", INDEX(Input!D$28:D$87, MATCH($C49, Input!$C$28:$C$87, 0)))</f>
        <v/>
      </c>
      <c r="G49" s="9" t="str">
        <f>IF(ROW()-ROW($B$8)&gt;$G$6, "", Input!L68)</f>
        <v/>
      </c>
      <c r="H49" s="9" t="str">
        <f>IF(ROW()-ROW($B$8)&gt;$G$6, "", Calculations!F114)</f>
        <v/>
      </c>
      <c r="I49" s="130" t="str">
        <f>IF(ROW()-ROW($B$8)&gt;$G$6, "", Calculations!H114)</f>
        <v/>
      </c>
      <c r="J49" s="127" t="str">
        <f>IF(ROW()-ROW($B$8)&gt;$G$6, "", Calculations!K114)</f>
        <v/>
      </c>
      <c r="K49" s="147" t="str">
        <f>IF(ROW()-ROW($B$8)&gt;$G$6, "", Calculations!M114)</f>
        <v/>
      </c>
      <c r="L49" s="143" t="str">
        <f>IF(ROW()-ROW($B$8)&gt;$G$6,"",Calculations!AJ114/453.592)</f>
        <v/>
      </c>
      <c r="M49" s="106" t="str">
        <f>IF(ROW()-ROW($B$8)&gt;$G$6,"",Calculations!AK114/453.592)</f>
        <v/>
      </c>
      <c r="N49" s="106" t="str">
        <f>IF(ROW()-ROW($B$8)&gt;$G$6,"",Calculations!AL114/453.592)</f>
        <v/>
      </c>
      <c r="O49" s="106" t="str">
        <f>IF(ROW()-ROW($B$8)&gt;$G$6,"",Calculations!AM114/453.592)</f>
        <v/>
      </c>
      <c r="P49" s="106" t="str">
        <f>IF(ROW()-ROW($B$8)&gt;$G$6,"",Calculations!AN114/453.592)</f>
        <v/>
      </c>
      <c r="Q49" s="106" t="str">
        <f>IF(ROW()-ROW($B$8)&gt;$G$6,"",Calculations!AO114/453.592)</f>
        <v/>
      </c>
      <c r="R49" s="106" t="str">
        <f>IF(ROW()-ROW($B$8)&gt;$G$6,"",Calculations!AP114/453.592)</f>
        <v/>
      </c>
      <c r="S49" s="106" t="str">
        <f>IF(ROW()-ROW($B$8)&gt;$G$6,"",Calculations!AQ114/453.592)</f>
        <v/>
      </c>
      <c r="T49" s="106" t="str">
        <f>IF(ROW()-ROW($B$8)&gt;$G$6,"",Calculations!AR114/453.592)</f>
        <v/>
      </c>
      <c r="U49" s="107" t="str">
        <f>IF(ROW()-ROW($B$8)&gt;$G$6,"",R49+S49*CARB_Defaults!$M$10+T49*CARB_Defaults!$M$11)</f>
        <v/>
      </c>
      <c r="V49" s="141" t="str">
        <f>IF(ROW()-ROW($B$8)&gt;$G$6,"",Calculations!AA114)</f>
        <v/>
      </c>
      <c r="W49" s="112" t="str">
        <f>IF(ROW()-ROW($B$8)&gt;$G$6,"",Calculations!AB114)</f>
        <v/>
      </c>
      <c r="X49" s="112" t="str">
        <f>IF(ROW()-ROW($B$8)&gt;$G$6,"",Calculations!AC114)</f>
        <v/>
      </c>
      <c r="Y49" s="112" t="str">
        <f>IF(ROW()-ROW($B$8)&gt;$G$6,"",Calculations!AD114)</f>
        <v/>
      </c>
      <c r="Z49" s="112" t="str">
        <f>IF(ROW()-ROW($B$8)&gt;$G$6,"",Calculations!AE114)</f>
        <v/>
      </c>
      <c r="AA49" s="106" t="str">
        <f>IF(ROW()-ROW($B$8)&gt;$G$6,"",Calculations!AF114)</f>
        <v/>
      </c>
      <c r="AB49" s="112" t="str">
        <f>IF(ROW()-ROW($B$8)&gt;$G$6,"",Calculations!AG114)</f>
        <v/>
      </c>
      <c r="AC49" s="112" t="str">
        <f>IF(ROW()-ROW($B$8)&gt;$G$6,"",Calculations!AH114)</f>
        <v/>
      </c>
      <c r="AD49" s="112" t="str">
        <f>IF(ROW()-ROW($B$8)&gt;$G$6,"",Calculations!AI114)</f>
        <v/>
      </c>
      <c r="AE49" s="108" t="str">
        <f>IF(ROW()-ROW($B$8)&gt;$G$6,"",AB49+AC49*CARB_Defaults!$M$10+AD49*CARB_Defaults!$M$11)</f>
        <v/>
      </c>
    </row>
    <row r="50" spans="3:31" x14ac:dyDescent="0.25">
      <c r="C50" s="8" t="str">
        <f>IF(ROW()-ROW($B$8)&gt;$G$6, "", Input!K69)</f>
        <v/>
      </c>
      <c r="D50" s="9" t="str">
        <f>IF(ROW()-ROW($B$8)&gt;$G$6, "", INDEX(MainEngineEmissRates!D$9:D$67, MATCH($C50, MainEngineEmissRates!$C$9:$C$67, 0)))</f>
        <v/>
      </c>
      <c r="E50" s="9" t="str">
        <f>IF(ROW()-ROW($B$8)&gt;$G$6, "", INDEX(MainEngineEmissRates!E$9:E$67, MATCH($C50, MainEngineEmissRates!$C$9:$C$67, 0)))</f>
        <v/>
      </c>
      <c r="F50" s="9" t="str">
        <f>IF(ROW()-ROW($B$8)&gt;$G$6, "", INDEX(Input!D$28:D$87, MATCH($C50, Input!$C$28:$C$87, 0)))</f>
        <v/>
      </c>
      <c r="G50" s="9" t="str">
        <f>IF(ROW()-ROW($B$8)&gt;$G$6, "", Input!L69)</f>
        <v/>
      </c>
      <c r="H50" s="9" t="str">
        <f>IF(ROW()-ROW($B$8)&gt;$G$6, "", Calculations!F115)</f>
        <v/>
      </c>
      <c r="I50" s="130" t="str">
        <f>IF(ROW()-ROW($B$8)&gt;$G$6, "", Calculations!H115)</f>
        <v/>
      </c>
      <c r="J50" s="127" t="str">
        <f>IF(ROW()-ROW($B$8)&gt;$G$6, "", Calculations!K115)</f>
        <v/>
      </c>
      <c r="K50" s="147" t="str">
        <f>IF(ROW()-ROW($B$8)&gt;$G$6, "", Calculations!M115)</f>
        <v/>
      </c>
      <c r="L50" s="143" t="str">
        <f>IF(ROW()-ROW($B$8)&gt;$G$6,"",Calculations!AJ115/453.592)</f>
        <v/>
      </c>
      <c r="M50" s="106" t="str">
        <f>IF(ROW()-ROW($B$8)&gt;$G$6,"",Calculations!AK115/453.592)</f>
        <v/>
      </c>
      <c r="N50" s="106" t="str">
        <f>IF(ROW()-ROW($B$8)&gt;$G$6,"",Calculations!AL115/453.592)</f>
        <v/>
      </c>
      <c r="O50" s="106" t="str">
        <f>IF(ROW()-ROW($B$8)&gt;$G$6,"",Calculations!AM115/453.592)</f>
        <v/>
      </c>
      <c r="P50" s="106" t="str">
        <f>IF(ROW()-ROW($B$8)&gt;$G$6,"",Calculations!AN115/453.592)</f>
        <v/>
      </c>
      <c r="Q50" s="106" t="str">
        <f>IF(ROW()-ROW($B$8)&gt;$G$6,"",Calculations!AO115/453.592)</f>
        <v/>
      </c>
      <c r="R50" s="106" t="str">
        <f>IF(ROW()-ROW($B$8)&gt;$G$6,"",Calculations!AP115/453.592)</f>
        <v/>
      </c>
      <c r="S50" s="106" t="str">
        <f>IF(ROW()-ROW($B$8)&gt;$G$6,"",Calculations!AQ115/453.592)</f>
        <v/>
      </c>
      <c r="T50" s="106" t="str">
        <f>IF(ROW()-ROW($B$8)&gt;$G$6,"",Calculations!AR115/453.592)</f>
        <v/>
      </c>
      <c r="U50" s="107" t="str">
        <f>IF(ROW()-ROW($B$8)&gt;$G$6,"",R50+S50*CARB_Defaults!$M$10+T50*CARB_Defaults!$M$11)</f>
        <v/>
      </c>
      <c r="V50" s="141" t="str">
        <f>IF(ROW()-ROW($B$8)&gt;$G$6,"",Calculations!AA115)</f>
        <v/>
      </c>
      <c r="W50" s="112" t="str">
        <f>IF(ROW()-ROW($B$8)&gt;$G$6,"",Calculations!AB115)</f>
        <v/>
      </c>
      <c r="X50" s="112" t="str">
        <f>IF(ROW()-ROW($B$8)&gt;$G$6,"",Calculations!AC115)</f>
        <v/>
      </c>
      <c r="Y50" s="112" t="str">
        <f>IF(ROW()-ROW($B$8)&gt;$G$6,"",Calculations!AD115)</f>
        <v/>
      </c>
      <c r="Z50" s="112" t="str">
        <f>IF(ROW()-ROW($B$8)&gt;$G$6,"",Calculations!AE115)</f>
        <v/>
      </c>
      <c r="AA50" s="106" t="str">
        <f>IF(ROW()-ROW($B$8)&gt;$G$6,"",Calculations!AF115)</f>
        <v/>
      </c>
      <c r="AB50" s="112" t="str">
        <f>IF(ROW()-ROW($B$8)&gt;$G$6,"",Calculations!AG115)</f>
        <v/>
      </c>
      <c r="AC50" s="112" t="str">
        <f>IF(ROW()-ROW($B$8)&gt;$G$6,"",Calculations!AH115)</f>
        <v/>
      </c>
      <c r="AD50" s="112" t="str">
        <f>IF(ROW()-ROW($B$8)&gt;$G$6,"",Calculations!AI115)</f>
        <v/>
      </c>
      <c r="AE50" s="108" t="str">
        <f>IF(ROW()-ROW($B$8)&gt;$G$6,"",AB50+AC50*CARB_Defaults!$M$10+AD50*CARB_Defaults!$M$11)</f>
        <v/>
      </c>
    </row>
    <row r="51" spans="3:31" x14ac:dyDescent="0.25">
      <c r="C51" s="8" t="str">
        <f>IF(ROW()-ROW($B$8)&gt;$G$6, "", Input!K70)</f>
        <v/>
      </c>
      <c r="D51" s="9" t="str">
        <f>IF(ROW()-ROW($B$8)&gt;$G$6, "", INDEX(MainEngineEmissRates!D$9:D$67, MATCH($C51, MainEngineEmissRates!$C$9:$C$67, 0)))</f>
        <v/>
      </c>
      <c r="E51" s="9" t="str">
        <f>IF(ROW()-ROW($B$8)&gt;$G$6, "", INDEX(MainEngineEmissRates!E$9:E$67, MATCH($C51, MainEngineEmissRates!$C$9:$C$67, 0)))</f>
        <v/>
      </c>
      <c r="F51" s="9" t="str">
        <f>IF(ROW()-ROW($B$8)&gt;$G$6, "", INDEX(Input!D$28:D$87, MATCH($C51, Input!$C$28:$C$87, 0)))</f>
        <v/>
      </c>
      <c r="G51" s="9" t="str">
        <f>IF(ROW()-ROW($B$8)&gt;$G$6, "", Input!L70)</f>
        <v/>
      </c>
      <c r="H51" s="9" t="str">
        <f>IF(ROW()-ROW($B$8)&gt;$G$6, "", Calculations!F116)</f>
        <v/>
      </c>
      <c r="I51" s="130" t="str">
        <f>IF(ROW()-ROW($B$8)&gt;$G$6, "", Calculations!H116)</f>
        <v/>
      </c>
      <c r="J51" s="127" t="str">
        <f>IF(ROW()-ROW($B$8)&gt;$G$6, "", Calculations!K116)</f>
        <v/>
      </c>
      <c r="K51" s="147" t="str">
        <f>IF(ROW()-ROW($B$8)&gt;$G$6, "", Calculations!M116)</f>
        <v/>
      </c>
      <c r="L51" s="143" t="str">
        <f>IF(ROW()-ROW($B$8)&gt;$G$6,"",Calculations!AJ116/453.592)</f>
        <v/>
      </c>
      <c r="M51" s="106" t="str">
        <f>IF(ROW()-ROW($B$8)&gt;$G$6,"",Calculations!AK116/453.592)</f>
        <v/>
      </c>
      <c r="N51" s="106" t="str">
        <f>IF(ROW()-ROW($B$8)&gt;$G$6,"",Calculations!AL116/453.592)</f>
        <v/>
      </c>
      <c r="O51" s="106" t="str">
        <f>IF(ROW()-ROW($B$8)&gt;$G$6,"",Calculations!AM116/453.592)</f>
        <v/>
      </c>
      <c r="P51" s="106" t="str">
        <f>IF(ROW()-ROW($B$8)&gt;$G$6,"",Calculations!AN116/453.592)</f>
        <v/>
      </c>
      <c r="Q51" s="106" t="str">
        <f>IF(ROW()-ROW($B$8)&gt;$G$6,"",Calculations!AO116/453.592)</f>
        <v/>
      </c>
      <c r="R51" s="106" t="str">
        <f>IF(ROW()-ROW($B$8)&gt;$G$6,"",Calculations!AP116/453.592)</f>
        <v/>
      </c>
      <c r="S51" s="106" t="str">
        <f>IF(ROW()-ROW($B$8)&gt;$G$6,"",Calculations!AQ116/453.592)</f>
        <v/>
      </c>
      <c r="T51" s="106" t="str">
        <f>IF(ROW()-ROW($B$8)&gt;$G$6,"",Calculations!AR116/453.592)</f>
        <v/>
      </c>
      <c r="U51" s="107" t="str">
        <f>IF(ROW()-ROW($B$8)&gt;$G$6,"",R51+S51*CARB_Defaults!$M$10+T51*CARB_Defaults!$M$11)</f>
        <v/>
      </c>
      <c r="V51" s="141" t="str">
        <f>IF(ROW()-ROW($B$8)&gt;$G$6,"",Calculations!AA116)</f>
        <v/>
      </c>
      <c r="W51" s="112" t="str">
        <f>IF(ROW()-ROW($B$8)&gt;$G$6,"",Calculations!AB116)</f>
        <v/>
      </c>
      <c r="X51" s="112" t="str">
        <f>IF(ROW()-ROW($B$8)&gt;$G$6,"",Calculations!AC116)</f>
        <v/>
      </c>
      <c r="Y51" s="112" t="str">
        <f>IF(ROW()-ROW($B$8)&gt;$G$6,"",Calculations!AD116)</f>
        <v/>
      </c>
      <c r="Z51" s="112" t="str">
        <f>IF(ROW()-ROW($B$8)&gt;$G$6,"",Calculations!AE116)</f>
        <v/>
      </c>
      <c r="AA51" s="106" t="str">
        <f>IF(ROW()-ROW($B$8)&gt;$G$6,"",Calculations!AF116)</f>
        <v/>
      </c>
      <c r="AB51" s="112" t="str">
        <f>IF(ROW()-ROW($B$8)&gt;$G$6,"",Calculations!AG116)</f>
        <v/>
      </c>
      <c r="AC51" s="112" t="str">
        <f>IF(ROW()-ROW($B$8)&gt;$G$6,"",Calculations!AH116)</f>
        <v/>
      </c>
      <c r="AD51" s="112" t="str">
        <f>IF(ROW()-ROW($B$8)&gt;$G$6,"",Calculations!AI116)</f>
        <v/>
      </c>
      <c r="AE51" s="108" t="str">
        <f>IF(ROW()-ROW($B$8)&gt;$G$6,"",AB51+AC51*CARB_Defaults!$M$10+AD51*CARB_Defaults!$M$11)</f>
        <v/>
      </c>
    </row>
    <row r="52" spans="3:31" x14ac:dyDescent="0.25">
      <c r="C52" s="8" t="str">
        <f>IF(ROW()-ROW($B$8)&gt;$G$6, "", Input!K71)</f>
        <v/>
      </c>
      <c r="D52" s="9" t="str">
        <f>IF(ROW()-ROW($B$8)&gt;$G$6, "", INDEX(MainEngineEmissRates!D$9:D$67, MATCH($C52, MainEngineEmissRates!$C$9:$C$67, 0)))</f>
        <v/>
      </c>
      <c r="E52" s="9" t="str">
        <f>IF(ROW()-ROW($B$8)&gt;$G$6, "", INDEX(MainEngineEmissRates!E$9:E$67, MATCH($C52, MainEngineEmissRates!$C$9:$C$67, 0)))</f>
        <v/>
      </c>
      <c r="F52" s="9" t="str">
        <f>IF(ROW()-ROW($B$8)&gt;$G$6, "", INDEX(Input!D$28:D$87, MATCH($C52, Input!$C$28:$C$87, 0)))</f>
        <v/>
      </c>
      <c r="G52" s="9" t="str">
        <f>IF(ROW()-ROW($B$8)&gt;$G$6, "", Input!L71)</f>
        <v/>
      </c>
      <c r="H52" s="9" t="str">
        <f>IF(ROW()-ROW($B$8)&gt;$G$6, "", Calculations!F117)</f>
        <v/>
      </c>
      <c r="I52" s="130" t="str">
        <f>IF(ROW()-ROW($B$8)&gt;$G$6, "", Calculations!H117)</f>
        <v/>
      </c>
      <c r="J52" s="127" t="str">
        <f>IF(ROW()-ROW($B$8)&gt;$G$6, "", Calculations!K117)</f>
        <v/>
      </c>
      <c r="K52" s="147" t="str">
        <f>IF(ROW()-ROW($B$8)&gt;$G$6, "", Calculations!M117)</f>
        <v/>
      </c>
      <c r="L52" s="143" t="str">
        <f>IF(ROW()-ROW($B$8)&gt;$G$6,"",Calculations!AJ117/453.592)</f>
        <v/>
      </c>
      <c r="M52" s="106" t="str">
        <f>IF(ROW()-ROW($B$8)&gt;$G$6,"",Calculations!AK117/453.592)</f>
        <v/>
      </c>
      <c r="N52" s="106" t="str">
        <f>IF(ROW()-ROW($B$8)&gt;$G$6,"",Calculations!AL117/453.592)</f>
        <v/>
      </c>
      <c r="O52" s="106" t="str">
        <f>IF(ROW()-ROW($B$8)&gt;$G$6,"",Calculations!AM117/453.592)</f>
        <v/>
      </c>
      <c r="P52" s="106" t="str">
        <f>IF(ROW()-ROW($B$8)&gt;$G$6,"",Calculations!AN117/453.592)</f>
        <v/>
      </c>
      <c r="Q52" s="106" t="str">
        <f>IF(ROW()-ROW($B$8)&gt;$G$6,"",Calculations!AO117/453.592)</f>
        <v/>
      </c>
      <c r="R52" s="106" t="str">
        <f>IF(ROW()-ROW($B$8)&gt;$G$6,"",Calculations!AP117/453.592)</f>
        <v/>
      </c>
      <c r="S52" s="106" t="str">
        <f>IF(ROW()-ROW($B$8)&gt;$G$6,"",Calculations!AQ117/453.592)</f>
        <v/>
      </c>
      <c r="T52" s="106" t="str">
        <f>IF(ROW()-ROW($B$8)&gt;$G$6,"",Calculations!AR117/453.592)</f>
        <v/>
      </c>
      <c r="U52" s="107" t="str">
        <f>IF(ROW()-ROW($B$8)&gt;$G$6,"",R52+S52*CARB_Defaults!$M$10+T52*CARB_Defaults!$M$11)</f>
        <v/>
      </c>
      <c r="V52" s="141" t="str">
        <f>IF(ROW()-ROW($B$8)&gt;$G$6,"",Calculations!AA117)</f>
        <v/>
      </c>
      <c r="W52" s="112" t="str">
        <f>IF(ROW()-ROW($B$8)&gt;$G$6,"",Calculations!AB117)</f>
        <v/>
      </c>
      <c r="X52" s="112" t="str">
        <f>IF(ROW()-ROW($B$8)&gt;$G$6,"",Calculations!AC117)</f>
        <v/>
      </c>
      <c r="Y52" s="112" t="str">
        <f>IF(ROW()-ROW($B$8)&gt;$G$6,"",Calculations!AD117)</f>
        <v/>
      </c>
      <c r="Z52" s="112" t="str">
        <f>IF(ROW()-ROW($B$8)&gt;$G$6,"",Calculations!AE117)</f>
        <v/>
      </c>
      <c r="AA52" s="106" t="str">
        <f>IF(ROW()-ROW($B$8)&gt;$G$6,"",Calculations!AF117)</f>
        <v/>
      </c>
      <c r="AB52" s="112" t="str">
        <f>IF(ROW()-ROW($B$8)&gt;$G$6,"",Calculations!AG117)</f>
        <v/>
      </c>
      <c r="AC52" s="112" t="str">
        <f>IF(ROW()-ROW($B$8)&gt;$G$6,"",Calculations!AH117)</f>
        <v/>
      </c>
      <c r="AD52" s="112" t="str">
        <f>IF(ROW()-ROW($B$8)&gt;$G$6,"",Calculations!AI117)</f>
        <v/>
      </c>
      <c r="AE52" s="108" t="str">
        <f>IF(ROW()-ROW($B$8)&gt;$G$6,"",AB52+AC52*CARB_Defaults!$M$10+AD52*CARB_Defaults!$M$11)</f>
        <v/>
      </c>
    </row>
    <row r="53" spans="3:31" x14ac:dyDescent="0.25">
      <c r="C53" s="8" t="str">
        <f>IF(ROW()-ROW($B$8)&gt;$G$6, "", Input!K72)</f>
        <v/>
      </c>
      <c r="D53" s="9" t="str">
        <f>IF(ROW()-ROW($B$8)&gt;$G$6, "", INDEX(MainEngineEmissRates!D$9:D$67, MATCH($C53, MainEngineEmissRates!$C$9:$C$67, 0)))</f>
        <v/>
      </c>
      <c r="E53" s="9" t="str">
        <f>IF(ROW()-ROW($B$8)&gt;$G$6, "", INDEX(MainEngineEmissRates!E$9:E$67, MATCH($C53, MainEngineEmissRates!$C$9:$C$67, 0)))</f>
        <v/>
      </c>
      <c r="F53" s="9" t="str">
        <f>IF(ROW()-ROW($B$8)&gt;$G$6, "", INDEX(Input!D$28:D$87, MATCH($C53, Input!$C$28:$C$87, 0)))</f>
        <v/>
      </c>
      <c r="G53" s="9" t="str">
        <f>IF(ROW()-ROW($B$8)&gt;$G$6, "", Input!L72)</f>
        <v/>
      </c>
      <c r="H53" s="9" t="str">
        <f>IF(ROW()-ROW($B$8)&gt;$G$6, "", Calculations!F118)</f>
        <v/>
      </c>
      <c r="I53" s="130" t="str">
        <f>IF(ROW()-ROW($B$8)&gt;$G$6, "", Calculations!H118)</f>
        <v/>
      </c>
      <c r="J53" s="127" t="str">
        <f>IF(ROW()-ROW($B$8)&gt;$G$6, "", Calculations!K118)</f>
        <v/>
      </c>
      <c r="K53" s="147" t="str">
        <f>IF(ROW()-ROW($B$8)&gt;$G$6, "", Calculations!M118)</f>
        <v/>
      </c>
      <c r="L53" s="143" t="str">
        <f>IF(ROW()-ROW($B$8)&gt;$G$6,"",Calculations!AJ118/453.592)</f>
        <v/>
      </c>
      <c r="M53" s="106" t="str">
        <f>IF(ROW()-ROW($B$8)&gt;$G$6,"",Calculations!AK118/453.592)</f>
        <v/>
      </c>
      <c r="N53" s="106" t="str">
        <f>IF(ROW()-ROW($B$8)&gt;$G$6,"",Calculations!AL118/453.592)</f>
        <v/>
      </c>
      <c r="O53" s="106" t="str">
        <f>IF(ROW()-ROW($B$8)&gt;$G$6,"",Calculations!AM118/453.592)</f>
        <v/>
      </c>
      <c r="P53" s="106" t="str">
        <f>IF(ROW()-ROW($B$8)&gt;$G$6,"",Calculations!AN118/453.592)</f>
        <v/>
      </c>
      <c r="Q53" s="106" t="str">
        <f>IF(ROW()-ROW($B$8)&gt;$G$6,"",Calculations!AO118/453.592)</f>
        <v/>
      </c>
      <c r="R53" s="106" t="str">
        <f>IF(ROW()-ROW($B$8)&gt;$G$6,"",Calculations!AP118/453.592)</f>
        <v/>
      </c>
      <c r="S53" s="106" t="str">
        <f>IF(ROW()-ROW($B$8)&gt;$G$6,"",Calculations!AQ118/453.592)</f>
        <v/>
      </c>
      <c r="T53" s="106" t="str">
        <f>IF(ROW()-ROW($B$8)&gt;$G$6,"",Calculations!AR118/453.592)</f>
        <v/>
      </c>
      <c r="U53" s="107" t="str">
        <f>IF(ROW()-ROW($B$8)&gt;$G$6,"",R53+S53*CARB_Defaults!$M$10+T53*CARB_Defaults!$M$11)</f>
        <v/>
      </c>
      <c r="V53" s="141" t="str">
        <f>IF(ROW()-ROW($B$8)&gt;$G$6,"",Calculations!AA118)</f>
        <v/>
      </c>
      <c r="W53" s="112" t="str">
        <f>IF(ROW()-ROW($B$8)&gt;$G$6,"",Calculations!AB118)</f>
        <v/>
      </c>
      <c r="X53" s="112" t="str">
        <f>IF(ROW()-ROW($B$8)&gt;$G$6,"",Calculations!AC118)</f>
        <v/>
      </c>
      <c r="Y53" s="112" t="str">
        <f>IF(ROW()-ROW($B$8)&gt;$G$6,"",Calculations!AD118)</f>
        <v/>
      </c>
      <c r="Z53" s="112" t="str">
        <f>IF(ROW()-ROW($B$8)&gt;$G$6,"",Calculations!AE118)</f>
        <v/>
      </c>
      <c r="AA53" s="106" t="str">
        <f>IF(ROW()-ROW($B$8)&gt;$G$6,"",Calculations!AF118)</f>
        <v/>
      </c>
      <c r="AB53" s="112" t="str">
        <f>IF(ROW()-ROW($B$8)&gt;$G$6,"",Calculations!AG118)</f>
        <v/>
      </c>
      <c r="AC53" s="112" t="str">
        <f>IF(ROW()-ROW($B$8)&gt;$G$6,"",Calculations!AH118)</f>
        <v/>
      </c>
      <c r="AD53" s="112" t="str">
        <f>IF(ROW()-ROW($B$8)&gt;$G$6,"",Calculations!AI118)</f>
        <v/>
      </c>
      <c r="AE53" s="108" t="str">
        <f>IF(ROW()-ROW($B$8)&gt;$G$6,"",AB53+AC53*CARB_Defaults!$M$10+AD53*CARB_Defaults!$M$11)</f>
        <v/>
      </c>
    </row>
    <row r="54" spans="3:31" x14ac:dyDescent="0.25">
      <c r="C54" s="8" t="str">
        <f>IF(ROW()-ROW($B$8)&gt;$G$6, "", Input!K73)</f>
        <v/>
      </c>
      <c r="D54" s="9" t="str">
        <f>IF(ROW()-ROW($B$8)&gt;$G$6, "", INDEX(MainEngineEmissRates!D$9:D$67, MATCH($C54, MainEngineEmissRates!$C$9:$C$67, 0)))</f>
        <v/>
      </c>
      <c r="E54" s="9" t="str">
        <f>IF(ROW()-ROW($B$8)&gt;$G$6, "", INDEX(MainEngineEmissRates!E$9:E$67, MATCH($C54, MainEngineEmissRates!$C$9:$C$67, 0)))</f>
        <v/>
      </c>
      <c r="F54" s="9" t="str">
        <f>IF(ROW()-ROW($B$8)&gt;$G$6, "", INDEX(Input!D$28:D$87, MATCH($C54, Input!$C$28:$C$87, 0)))</f>
        <v/>
      </c>
      <c r="G54" s="9" t="str">
        <f>IF(ROW()-ROW($B$8)&gt;$G$6, "", Input!L73)</f>
        <v/>
      </c>
      <c r="H54" s="9" t="str">
        <f>IF(ROW()-ROW($B$8)&gt;$G$6, "", Calculations!F119)</f>
        <v/>
      </c>
      <c r="I54" s="130" t="str">
        <f>IF(ROW()-ROW($B$8)&gt;$G$6, "", Calculations!H119)</f>
        <v/>
      </c>
      <c r="J54" s="127" t="str">
        <f>IF(ROW()-ROW($B$8)&gt;$G$6, "", Calculations!K119)</f>
        <v/>
      </c>
      <c r="K54" s="147" t="str">
        <f>IF(ROW()-ROW($B$8)&gt;$G$6, "", Calculations!M119)</f>
        <v/>
      </c>
      <c r="L54" s="143" t="str">
        <f>IF(ROW()-ROW($B$8)&gt;$G$6,"",Calculations!AJ119/453.592)</f>
        <v/>
      </c>
      <c r="M54" s="106" t="str">
        <f>IF(ROW()-ROW($B$8)&gt;$G$6,"",Calculations!AK119/453.592)</f>
        <v/>
      </c>
      <c r="N54" s="106" t="str">
        <f>IF(ROW()-ROW($B$8)&gt;$G$6,"",Calculations!AL119/453.592)</f>
        <v/>
      </c>
      <c r="O54" s="106" t="str">
        <f>IF(ROW()-ROW($B$8)&gt;$G$6,"",Calculations!AM119/453.592)</f>
        <v/>
      </c>
      <c r="P54" s="106" t="str">
        <f>IF(ROW()-ROW($B$8)&gt;$G$6,"",Calculations!AN119/453.592)</f>
        <v/>
      </c>
      <c r="Q54" s="106" t="str">
        <f>IF(ROW()-ROW($B$8)&gt;$G$6,"",Calculations!AO119/453.592)</f>
        <v/>
      </c>
      <c r="R54" s="106" t="str">
        <f>IF(ROW()-ROW($B$8)&gt;$G$6,"",Calculations!AP119/453.592)</f>
        <v/>
      </c>
      <c r="S54" s="106" t="str">
        <f>IF(ROW()-ROW($B$8)&gt;$G$6,"",Calculations!AQ119/453.592)</f>
        <v/>
      </c>
      <c r="T54" s="106" t="str">
        <f>IF(ROW()-ROW($B$8)&gt;$G$6,"",Calculations!AR119/453.592)</f>
        <v/>
      </c>
      <c r="U54" s="107" t="str">
        <f>IF(ROW()-ROW($B$8)&gt;$G$6,"",R54+S54*CARB_Defaults!$M$10+T54*CARB_Defaults!$M$11)</f>
        <v/>
      </c>
      <c r="V54" s="141" t="str">
        <f>IF(ROW()-ROW($B$8)&gt;$G$6,"",Calculations!AA119)</f>
        <v/>
      </c>
      <c r="W54" s="112" t="str">
        <f>IF(ROW()-ROW($B$8)&gt;$G$6,"",Calculations!AB119)</f>
        <v/>
      </c>
      <c r="X54" s="112" t="str">
        <f>IF(ROW()-ROW($B$8)&gt;$G$6,"",Calculations!AC119)</f>
        <v/>
      </c>
      <c r="Y54" s="112" t="str">
        <f>IF(ROW()-ROW($B$8)&gt;$G$6,"",Calculations!AD119)</f>
        <v/>
      </c>
      <c r="Z54" s="112" t="str">
        <f>IF(ROW()-ROW($B$8)&gt;$G$6,"",Calculations!AE119)</f>
        <v/>
      </c>
      <c r="AA54" s="106" t="str">
        <f>IF(ROW()-ROW($B$8)&gt;$G$6,"",Calculations!AF119)</f>
        <v/>
      </c>
      <c r="AB54" s="112" t="str">
        <f>IF(ROW()-ROW($B$8)&gt;$G$6,"",Calculations!AG119)</f>
        <v/>
      </c>
      <c r="AC54" s="112" t="str">
        <f>IF(ROW()-ROW($B$8)&gt;$G$6,"",Calculations!AH119)</f>
        <v/>
      </c>
      <c r="AD54" s="112" t="str">
        <f>IF(ROW()-ROW($B$8)&gt;$G$6,"",Calculations!AI119)</f>
        <v/>
      </c>
      <c r="AE54" s="108" t="str">
        <f>IF(ROW()-ROW($B$8)&gt;$G$6,"",AB54+AC54*CARB_Defaults!$M$10+AD54*CARB_Defaults!$M$11)</f>
        <v/>
      </c>
    </row>
    <row r="55" spans="3:31" x14ac:dyDescent="0.25">
      <c r="C55" s="8" t="str">
        <f>IF(ROW()-ROW($B$8)&gt;$G$6, "", Input!K74)</f>
        <v/>
      </c>
      <c r="D55" s="9" t="str">
        <f>IF(ROW()-ROW($B$8)&gt;$G$6, "", INDEX(MainEngineEmissRates!D$9:D$67, MATCH($C55, MainEngineEmissRates!$C$9:$C$67, 0)))</f>
        <v/>
      </c>
      <c r="E55" s="9" t="str">
        <f>IF(ROW()-ROW($B$8)&gt;$G$6, "", INDEX(MainEngineEmissRates!E$9:E$67, MATCH($C55, MainEngineEmissRates!$C$9:$C$67, 0)))</f>
        <v/>
      </c>
      <c r="F55" s="9" t="str">
        <f>IF(ROW()-ROW($B$8)&gt;$G$6, "", INDEX(Input!D$28:D$87, MATCH($C55, Input!$C$28:$C$87, 0)))</f>
        <v/>
      </c>
      <c r="G55" s="9" t="str">
        <f>IF(ROW()-ROW($B$8)&gt;$G$6, "", Input!L74)</f>
        <v/>
      </c>
      <c r="H55" s="9" t="str">
        <f>IF(ROW()-ROW($B$8)&gt;$G$6, "", Calculations!F120)</f>
        <v/>
      </c>
      <c r="I55" s="130" t="str">
        <f>IF(ROW()-ROW($B$8)&gt;$G$6, "", Calculations!H120)</f>
        <v/>
      </c>
      <c r="J55" s="127" t="str">
        <f>IF(ROW()-ROW($B$8)&gt;$G$6, "", Calculations!K120)</f>
        <v/>
      </c>
      <c r="K55" s="147" t="str">
        <f>IF(ROW()-ROW($B$8)&gt;$G$6, "", Calculations!M120)</f>
        <v/>
      </c>
      <c r="L55" s="143" t="str">
        <f>IF(ROW()-ROW($B$8)&gt;$G$6,"",Calculations!AJ120/453.592)</f>
        <v/>
      </c>
      <c r="M55" s="106" t="str">
        <f>IF(ROW()-ROW($B$8)&gt;$G$6,"",Calculations!AK120/453.592)</f>
        <v/>
      </c>
      <c r="N55" s="106" t="str">
        <f>IF(ROW()-ROW($B$8)&gt;$G$6,"",Calculations!AL120/453.592)</f>
        <v/>
      </c>
      <c r="O55" s="106" t="str">
        <f>IF(ROW()-ROW($B$8)&gt;$G$6,"",Calculations!AM120/453.592)</f>
        <v/>
      </c>
      <c r="P55" s="106" t="str">
        <f>IF(ROW()-ROW($B$8)&gt;$G$6,"",Calculations!AN120/453.592)</f>
        <v/>
      </c>
      <c r="Q55" s="106" t="str">
        <f>IF(ROW()-ROW($B$8)&gt;$G$6,"",Calculations!AO120/453.592)</f>
        <v/>
      </c>
      <c r="R55" s="106" t="str">
        <f>IF(ROW()-ROW($B$8)&gt;$G$6,"",Calculations!AP120/453.592)</f>
        <v/>
      </c>
      <c r="S55" s="106" t="str">
        <f>IF(ROW()-ROW($B$8)&gt;$G$6,"",Calculations!AQ120/453.592)</f>
        <v/>
      </c>
      <c r="T55" s="106" t="str">
        <f>IF(ROW()-ROW($B$8)&gt;$G$6,"",Calculations!AR120/453.592)</f>
        <v/>
      </c>
      <c r="U55" s="107" t="str">
        <f>IF(ROW()-ROW($B$8)&gt;$G$6,"",R55+S55*CARB_Defaults!$M$10+T55*CARB_Defaults!$M$11)</f>
        <v/>
      </c>
      <c r="V55" s="141" t="str">
        <f>IF(ROW()-ROW($B$8)&gt;$G$6,"",Calculations!AA120)</f>
        <v/>
      </c>
      <c r="W55" s="112" t="str">
        <f>IF(ROW()-ROW($B$8)&gt;$G$6,"",Calculations!AB120)</f>
        <v/>
      </c>
      <c r="X55" s="112" t="str">
        <f>IF(ROW()-ROW($B$8)&gt;$G$6,"",Calculations!AC120)</f>
        <v/>
      </c>
      <c r="Y55" s="112" t="str">
        <f>IF(ROW()-ROW($B$8)&gt;$G$6,"",Calculations!AD120)</f>
        <v/>
      </c>
      <c r="Z55" s="112" t="str">
        <f>IF(ROW()-ROW($B$8)&gt;$G$6,"",Calculations!AE120)</f>
        <v/>
      </c>
      <c r="AA55" s="106" t="str">
        <f>IF(ROW()-ROW($B$8)&gt;$G$6,"",Calculations!AF120)</f>
        <v/>
      </c>
      <c r="AB55" s="112" t="str">
        <f>IF(ROW()-ROW($B$8)&gt;$G$6,"",Calculations!AG120)</f>
        <v/>
      </c>
      <c r="AC55" s="112" t="str">
        <f>IF(ROW()-ROW($B$8)&gt;$G$6,"",Calculations!AH120)</f>
        <v/>
      </c>
      <c r="AD55" s="112" t="str">
        <f>IF(ROW()-ROW($B$8)&gt;$G$6,"",Calculations!AI120)</f>
        <v/>
      </c>
      <c r="AE55" s="108" t="str">
        <f>IF(ROW()-ROW($B$8)&gt;$G$6,"",AB55+AC55*CARB_Defaults!$M$10+AD55*CARB_Defaults!$M$11)</f>
        <v/>
      </c>
    </row>
    <row r="56" spans="3:31" x14ac:dyDescent="0.25">
      <c r="C56" s="8" t="str">
        <f>IF(ROW()-ROW($B$8)&gt;$G$6, "", Input!K75)</f>
        <v/>
      </c>
      <c r="D56" s="9" t="str">
        <f>IF(ROW()-ROW($B$8)&gt;$G$6, "", INDEX(MainEngineEmissRates!D$9:D$67, MATCH($C56, MainEngineEmissRates!$C$9:$C$67, 0)))</f>
        <v/>
      </c>
      <c r="E56" s="9" t="str">
        <f>IF(ROW()-ROW($B$8)&gt;$G$6, "", INDEX(MainEngineEmissRates!E$9:E$67, MATCH($C56, MainEngineEmissRates!$C$9:$C$67, 0)))</f>
        <v/>
      </c>
      <c r="F56" s="9" t="str">
        <f>IF(ROW()-ROW($B$8)&gt;$G$6, "", INDEX(Input!D$28:D$87, MATCH($C56, Input!$C$28:$C$87, 0)))</f>
        <v/>
      </c>
      <c r="G56" s="9" t="str">
        <f>IF(ROW()-ROW($B$8)&gt;$G$6, "", Input!L75)</f>
        <v/>
      </c>
      <c r="H56" s="9" t="str">
        <f>IF(ROW()-ROW($B$8)&gt;$G$6, "", Calculations!F121)</f>
        <v/>
      </c>
      <c r="I56" s="130" t="str">
        <f>IF(ROW()-ROW($B$8)&gt;$G$6, "", Calculations!H121)</f>
        <v/>
      </c>
      <c r="J56" s="127" t="str">
        <f>IF(ROW()-ROW($B$8)&gt;$G$6, "", Calculations!K121)</f>
        <v/>
      </c>
      <c r="K56" s="147" t="str">
        <f>IF(ROW()-ROW($B$8)&gt;$G$6, "", Calculations!M121)</f>
        <v/>
      </c>
      <c r="L56" s="143" t="str">
        <f>IF(ROW()-ROW($B$8)&gt;$G$6,"",Calculations!AJ121/453.592)</f>
        <v/>
      </c>
      <c r="M56" s="106" t="str">
        <f>IF(ROW()-ROW($B$8)&gt;$G$6,"",Calculations!AK121/453.592)</f>
        <v/>
      </c>
      <c r="N56" s="106" t="str">
        <f>IF(ROW()-ROW($B$8)&gt;$G$6,"",Calculations!AL121/453.592)</f>
        <v/>
      </c>
      <c r="O56" s="106" t="str">
        <f>IF(ROW()-ROW($B$8)&gt;$G$6,"",Calculations!AM121/453.592)</f>
        <v/>
      </c>
      <c r="P56" s="106" t="str">
        <f>IF(ROW()-ROW($B$8)&gt;$G$6,"",Calculations!AN121/453.592)</f>
        <v/>
      </c>
      <c r="Q56" s="106" t="str">
        <f>IF(ROW()-ROW($B$8)&gt;$G$6,"",Calculations!AO121/453.592)</f>
        <v/>
      </c>
      <c r="R56" s="106" t="str">
        <f>IF(ROW()-ROW($B$8)&gt;$G$6,"",Calculations!AP121/453.592)</f>
        <v/>
      </c>
      <c r="S56" s="106" t="str">
        <f>IF(ROW()-ROW($B$8)&gt;$G$6,"",Calculations!AQ121/453.592)</f>
        <v/>
      </c>
      <c r="T56" s="106" t="str">
        <f>IF(ROW()-ROW($B$8)&gt;$G$6,"",Calculations!AR121/453.592)</f>
        <v/>
      </c>
      <c r="U56" s="107" t="str">
        <f>IF(ROW()-ROW($B$8)&gt;$G$6,"",R56+S56*CARB_Defaults!$M$10+T56*CARB_Defaults!$M$11)</f>
        <v/>
      </c>
      <c r="V56" s="141" t="str">
        <f>IF(ROW()-ROW($B$8)&gt;$G$6,"",Calculations!AA121)</f>
        <v/>
      </c>
      <c r="W56" s="112" t="str">
        <f>IF(ROW()-ROW($B$8)&gt;$G$6,"",Calculations!AB121)</f>
        <v/>
      </c>
      <c r="X56" s="112" t="str">
        <f>IF(ROW()-ROW($B$8)&gt;$G$6,"",Calculations!AC121)</f>
        <v/>
      </c>
      <c r="Y56" s="112" t="str">
        <f>IF(ROW()-ROW($B$8)&gt;$G$6,"",Calculations!AD121)</f>
        <v/>
      </c>
      <c r="Z56" s="112" t="str">
        <f>IF(ROW()-ROW($B$8)&gt;$G$6,"",Calculations!AE121)</f>
        <v/>
      </c>
      <c r="AA56" s="106" t="str">
        <f>IF(ROW()-ROW($B$8)&gt;$G$6,"",Calculations!AF121)</f>
        <v/>
      </c>
      <c r="AB56" s="112" t="str">
        <f>IF(ROW()-ROW($B$8)&gt;$G$6,"",Calculations!AG121)</f>
        <v/>
      </c>
      <c r="AC56" s="112" t="str">
        <f>IF(ROW()-ROW($B$8)&gt;$G$6,"",Calculations!AH121)</f>
        <v/>
      </c>
      <c r="AD56" s="112" t="str">
        <f>IF(ROW()-ROW($B$8)&gt;$G$6,"",Calculations!AI121)</f>
        <v/>
      </c>
      <c r="AE56" s="108" t="str">
        <f>IF(ROW()-ROW($B$8)&gt;$G$6,"",AB56+AC56*CARB_Defaults!$M$10+AD56*CARB_Defaults!$M$11)</f>
        <v/>
      </c>
    </row>
    <row r="57" spans="3:31" x14ac:dyDescent="0.25">
      <c r="C57" s="8" t="str">
        <f>IF(ROW()-ROW($B$8)&gt;$G$6, "", Input!K76)</f>
        <v/>
      </c>
      <c r="D57" s="9" t="str">
        <f>IF(ROW()-ROW($B$8)&gt;$G$6, "", INDEX(MainEngineEmissRates!D$9:D$67, MATCH($C57, MainEngineEmissRates!$C$9:$C$67, 0)))</f>
        <v/>
      </c>
      <c r="E57" s="9" t="str">
        <f>IF(ROW()-ROW($B$8)&gt;$G$6, "", INDEX(MainEngineEmissRates!E$9:E$67, MATCH($C57, MainEngineEmissRates!$C$9:$C$67, 0)))</f>
        <v/>
      </c>
      <c r="F57" s="9" t="str">
        <f>IF(ROW()-ROW($B$8)&gt;$G$6, "", INDEX(Input!D$28:D$87, MATCH($C57, Input!$C$28:$C$87, 0)))</f>
        <v/>
      </c>
      <c r="G57" s="9" t="str">
        <f>IF(ROW()-ROW($B$8)&gt;$G$6, "", Input!L76)</f>
        <v/>
      </c>
      <c r="H57" s="9" t="str">
        <f>IF(ROW()-ROW($B$8)&gt;$G$6, "", Calculations!F122)</f>
        <v/>
      </c>
      <c r="I57" s="130" t="str">
        <f>IF(ROW()-ROW($B$8)&gt;$G$6, "", Calculations!H122)</f>
        <v/>
      </c>
      <c r="J57" s="127" t="str">
        <f>IF(ROW()-ROW($B$8)&gt;$G$6, "", Calculations!K122)</f>
        <v/>
      </c>
      <c r="K57" s="147" t="str">
        <f>IF(ROW()-ROW($B$8)&gt;$G$6, "", Calculations!M122)</f>
        <v/>
      </c>
      <c r="L57" s="143" t="str">
        <f>IF(ROW()-ROW($B$8)&gt;$G$6,"",Calculations!AJ122/453.592)</f>
        <v/>
      </c>
      <c r="M57" s="106" t="str">
        <f>IF(ROW()-ROW($B$8)&gt;$G$6,"",Calculations!AK122/453.592)</f>
        <v/>
      </c>
      <c r="N57" s="106" t="str">
        <f>IF(ROW()-ROW($B$8)&gt;$G$6,"",Calculations!AL122/453.592)</f>
        <v/>
      </c>
      <c r="O57" s="106" t="str">
        <f>IF(ROW()-ROW($B$8)&gt;$G$6,"",Calculations!AM122/453.592)</f>
        <v/>
      </c>
      <c r="P57" s="106" t="str">
        <f>IF(ROW()-ROW($B$8)&gt;$G$6,"",Calculations!AN122/453.592)</f>
        <v/>
      </c>
      <c r="Q57" s="106" t="str">
        <f>IF(ROW()-ROW($B$8)&gt;$G$6,"",Calculations!AO122/453.592)</f>
        <v/>
      </c>
      <c r="R57" s="106" t="str">
        <f>IF(ROW()-ROW($B$8)&gt;$G$6,"",Calculations!AP122/453.592)</f>
        <v/>
      </c>
      <c r="S57" s="106" t="str">
        <f>IF(ROW()-ROW($B$8)&gt;$G$6,"",Calculations!AQ122/453.592)</f>
        <v/>
      </c>
      <c r="T57" s="106" t="str">
        <f>IF(ROW()-ROW($B$8)&gt;$G$6,"",Calculations!AR122/453.592)</f>
        <v/>
      </c>
      <c r="U57" s="107" t="str">
        <f>IF(ROW()-ROW($B$8)&gt;$G$6,"",R57+S57*CARB_Defaults!$M$10+T57*CARB_Defaults!$M$11)</f>
        <v/>
      </c>
      <c r="V57" s="141" t="str">
        <f>IF(ROW()-ROW($B$8)&gt;$G$6,"",Calculations!AA122)</f>
        <v/>
      </c>
      <c r="W57" s="112" t="str">
        <f>IF(ROW()-ROW($B$8)&gt;$G$6,"",Calculations!AB122)</f>
        <v/>
      </c>
      <c r="X57" s="112" t="str">
        <f>IF(ROW()-ROW($B$8)&gt;$G$6,"",Calculations!AC122)</f>
        <v/>
      </c>
      <c r="Y57" s="112" t="str">
        <f>IF(ROW()-ROW($B$8)&gt;$G$6,"",Calculations!AD122)</f>
        <v/>
      </c>
      <c r="Z57" s="112" t="str">
        <f>IF(ROW()-ROW($B$8)&gt;$G$6,"",Calculations!AE122)</f>
        <v/>
      </c>
      <c r="AA57" s="106" t="str">
        <f>IF(ROW()-ROW($B$8)&gt;$G$6,"",Calculations!AF122)</f>
        <v/>
      </c>
      <c r="AB57" s="112" t="str">
        <f>IF(ROW()-ROW($B$8)&gt;$G$6,"",Calculations!AG122)</f>
        <v/>
      </c>
      <c r="AC57" s="112" t="str">
        <f>IF(ROW()-ROW($B$8)&gt;$G$6,"",Calculations!AH122)</f>
        <v/>
      </c>
      <c r="AD57" s="112" t="str">
        <f>IF(ROW()-ROW($B$8)&gt;$G$6,"",Calculations!AI122)</f>
        <v/>
      </c>
      <c r="AE57" s="108" t="str">
        <f>IF(ROW()-ROW($B$8)&gt;$G$6,"",AB57+AC57*CARB_Defaults!$M$10+AD57*CARB_Defaults!$M$11)</f>
        <v/>
      </c>
    </row>
    <row r="58" spans="3:31" x14ac:dyDescent="0.25">
      <c r="C58" s="8" t="str">
        <f>IF(ROW()-ROW($B$8)&gt;$G$6, "", Input!K77)</f>
        <v/>
      </c>
      <c r="D58" s="9" t="str">
        <f>IF(ROW()-ROW($B$8)&gt;$G$6, "", INDEX(MainEngineEmissRates!D$9:D$67, MATCH($C58, MainEngineEmissRates!$C$9:$C$67, 0)))</f>
        <v/>
      </c>
      <c r="E58" s="9" t="str">
        <f>IF(ROW()-ROW($B$8)&gt;$G$6, "", INDEX(MainEngineEmissRates!E$9:E$67, MATCH($C58, MainEngineEmissRates!$C$9:$C$67, 0)))</f>
        <v/>
      </c>
      <c r="F58" s="9" t="str">
        <f>IF(ROW()-ROW($B$8)&gt;$G$6, "", INDEX(Input!D$28:D$87, MATCH($C58, Input!$C$28:$C$87, 0)))</f>
        <v/>
      </c>
      <c r="G58" s="9" t="str">
        <f>IF(ROW()-ROW($B$8)&gt;$G$6, "", Input!L77)</f>
        <v/>
      </c>
      <c r="H58" s="9" t="str">
        <f>IF(ROW()-ROW($B$8)&gt;$G$6, "", Calculations!F123)</f>
        <v/>
      </c>
      <c r="I58" s="130" t="str">
        <f>IF(ROW()-ROW($B$8)&gt;$G$6, "", Calculations!H123)</f>
        <v/>
      </c>
      <c r="J58" s="127" t="str">
        <f>IF(ROW()-ROW($B$8)&gt;$G$6, "", Calculations!K123)</f>
        <v/>
      </c>
      <c r="K58" s="147" t="str">
        <f>IF(ROW()-ROW($B$8)&gt;$G$6, "", Calculations!M123)</f>
        <v/>
      </c>
      <c r="L58" s="143" t="str">
        <f>IF(ROW()-ROW($B$8)&gt;$G$6,"",Calculations!AJ123/453.592)</f>
        <v/>
      </c>
      <c r="M58" s="106" t="str">
        <f>IF(ROW()-ROW($B$8)&gt;$G$6,"",Calculations!AK123/453.592)</f>
        <v/>
      </c>
      <c r="N58" s="106" t="str">
        <f>IF(ROW()-ROW($B$8)&gt;$G$6,"",Calculations!AL123/453.592)</f>
        <v/>
      </c>
      <c r="O58" s="106" t="str">
        <f>IF(ROW()-ROW($B$8)&gt;$G$6,"",Calculations!AM123/453.592)</f>
        <v/>
      </c>
      <c r="P58" s="106" t="str">
        <f>IF(ROW()-ROW($B$8)&gt;$G$6,"",Calculations!AN123/453.592)</f>
        <v/>
      </c>
      <c r="Q58" s="106" t="str">
        <f>IF(ROW()-ROW($B$8)&gt;$G$6,"",Calculations!AO123/453.592)</f>
        <v/>
      </c>
      <c r="R58" s="106" t="str">
        <f>IF(ROW()-ROW($B$8)&gt;$G$6,"",Calculations!AP123/453.592)</f>
        <v/>
      </c>
      <c r="S58" s="106" t="str">
        <f>IF(ROW()-ROW($B$8)&gt;$G$6,"",Calculations!AQ123/453.592)</f>
        <v/>
      </c>
      <c r="T58" s="106" t="str">
        <f>IF(ROW()-ROW($B$8)&gt;$G$6,"",Calculations!AR123/453.592)</f>
        <v/>
      </c>
      <c r="U58" s="107" t="str">
        <f>IF(ROW()-ROW($B$8)&gt;$G$6,"",R58+S58*CARB_Defaults!$M$10+T58*CARB_Defaults!$M$11)</f>
        <v/>
      </c>
      <c r="V58" s="141" t="str">
        <f>IF(ROW()-ROW($B$8)&gt;$G$6,"",Calculations!AA123)</f>
        <v/>
      </c>
      <c r="W58" s="112" t="str">
        <f>IF(ROW()-ROW($B$8)&gt;$G$6,"",Calculations!AB123)</f>
        <v/>
      </c>
      <c r="X58" s="112" t="str">
        <f>IF(ROW()-ROW($B$8)&gt;$G$6,"",Calculations!AC123)</f>
        <v/>
      </c>
      <c r="Y58" s="112" t="str">
        <f>IF(ROW()-ROW($B$8)&gt;$G$6,"",Calculations!AD123)</f>
        <v/>
      </c>
      <c r="Z58" s="112" t="str">
        <f>IF(ROW()-ROW($B$8)&gt;$G$6,"",Calculations!AE123)</f>
        <v/>
      </c>
      <c r="AA58" s="106" t="str">
        <f>IF(ROW()-ROW($B$8)&gt;$G$6,"",Calculations!AF123)</f>
        <v/>
      </c>
      <c r="AB58" s="112" t="str">
        <f>IF(ROW()-ROW($B$8)&gt;$G$6,"",Calculations!AG123)</f>
        <v/>
      </c>
      <c r="AC58" s="112" t="str">
        <f>IF(ROW()-ROW($B$8)&gt;$G$6,"",Calculations!AH123)</f>
        <v/>
      </c>
      <c r="AD58" s="112" t="str">
        <f>IF(ROW()-ROW($B$8)&gt;$G$6,"",Calculations!AI123)</f>
        <v/>
      </c>
      <c r="AE58" s="108" t="str">
        <f>IF(ROW()-ROW($B$8)&gt;$G$6,"",AB58+AC58*CARB_Defaults!$M$10+AD58*CARB_Defaults!$M$11)</f>
        <v/>
      </c>
    </row>
    <row r="59" spans="3:31" x14ac:dyDescent="0.25">
      <c r="C59" s="8" t="str">
        <f>IF(ROW()-ROW($B$8)&gt;$G$6, "", Input!K78)</f>
        <v/>
      </c>
      <c r="D59" s="9" t="str">
        <f>IF(ROW()-ROW($B$8)&gt;$G$6, "", INDEX(MainEngineEmissRates!D$9:D$67, MATCH($C59, MainEngineEmissRates!$C$9:$C$67, 0)))</f>
        <v/>
      </c>
      <c r="E59" s="9" t="str">
        <f>IF(ROW()-ROW($B$8)&gt;$G$6, "", INDEX(MainEngineEmissRates!E$9:E$67, MATCH($C59, MainEngineEmissRates!$C$9:$C$67, 0)))</f>
        <v/>
      </c>
      <c r="F59" s="9" t="str">
        <f>IF(ROW()-ROW($B$8)&gt;$G$6, "", INDEX(Input!D$28:D$87, MATCH($C59, Input!$C$28:$C$87, 0)))</f>
        <v/>
      </c>
      <c r="G59" s="9" t="str">
        <f>IF(ROW()-ROW($B$8)&gt;$G$6, "", Input!L78)</f>
        <v/>
      </c>
      <c r="H59" s="9" t="str">
        <f>IF(ROW()-ROW($B$8)&gt;$G$6, "", Calculations!F124)</f>
        <v/>
      </c>
      <c r="I59" s="130" t="str">
        <f>IF(ROW()-ROW($B$8)&gt;$G$6, "", Calculations!H124)</f>
        <v/>
      </c>
      <c r="J59" s="127" t="str">
        <f>IF(ROW()-ROW($B$8)&gt;$G$6, "", Calculations!K124)</f>
        <v/>
      </c>
      <c r="K59" s="147" t="str">
        <f>IF(ROW()-ROW($B$8)&gt;$G$6, "", Calculations!M124)</f>
        <v/>
      </c>
      <c r="L59" s="143" t="str">
        <f>IF(ROW()-ROW($B$8)&gt;$G$6,"",Calculations!AJ124/453.592)</f>
        <v/>
      </c>
      <c r="M59" s="106" t="str">
        <f>IF(ROW()-ROW($B$8)&gt;$G$6,"",Calculations!AK124/453.592)</f>
        <v/>
      </c>
      <c r="N59" s="106" t="str">
        <f>IF(ROW()-ROW($B$8)&gt;$G$6,"",Calculations!AL124/453.592)</f>
        <v/>
      </c>
      <c r="O59" s="106" t="str">
        <f>IF(ROW()-ROW($B$8)&gt;$G$6,"",Calculations!AM124/453.592)</f>
        <v/>
      </c>
      <c r="P59" s="106" t="str">
        <f>IF(ROW()-ROW($B$8)&gt;$G$6,"",Calculations!AN124/453.592)</f>
        <v/>
      </c>
      <c r="Q59" s="106" t="str">
        <f>IF(ROW()-ROW($B$8)&gt;$G$6,"",Calculations!AO124/453.592)</f>
        <v/>
      </c>
      <c r="R59" s="106" t="str">
        <f>IF(ROW()-ROW($B$8)&gt;$G$6,"",Calculations!AP124/453.592)</f>
        <v/>
      </c>
      <c r="S59" s="106" t="str">
        <f>IF(ROW()-ROW($B$8)&gt;$G$6,"",Calculations!AQ124/453.592)</f>
        <v/>
      </c>
      <c r="T59" s="106" t="str">
        <f>IF(ROW()-ROW($B$8)&gt;$G$6,"",Calculations!AR124/453.592)</f>
        <v/>
      </c>
      <c r="U59" s="107" t="str">
        <f>IF(ROW()-ROW($B$8)&gt;$G$6,"",R59+S59*CARB_Defaults!$M$10+T59*CARB_Defaults!$M$11)</f>
        <v/>
      </c>
      <c r="V59" s="141" t="str">
        <f>IF(ROW()-ROW($B$8)&gt;$G$6,"",Calculations!AA124)</f>
        <v/>
      </c>
      <c r="W59" s="112" t="str">
        <f>IF(ROW()-ROW($B$8)&gt;$G$6,"",Calculations!AB124)</f>
        <v/>
      </c>
      <c r="X59" s="112" t="str">
        <f>IF(ROW()-ROW($B$8)&gt;$G$6,"",Calculations!AC124)</f>
        <v/>
      </c>
      <c r="Y59" s="112" t="str">
        <f>IF(ROW()-ROW($B$8)&gt;$G$6,"",Calculations!AD124)</f>
        <v/>
      </c>
      <c r="Z59" s="112" t="str">
        <f>IF(ROW()-ROW($B$8)&gt;$G$6,"",Calculations!AE124)</f>
        <v/>
      </c>
      <c r="AA59" s="106" t="str">
        <f>IF(ROW()-ROW($B$8)&gt;$G$6,"",Calculations!AF124)</f>
        <v/>
      </c>
      <c r="AB59" s="112" t="str">
        <f>IF(ROW()-ROW($B$8)&gt;$G$6,"",Calculations!AG124)</f>
        <v/>
      </c>
      <c r="AC59" s="112" t="str">
        <f>IF(ROW()-ROW($B$8)&gt;$G$6,"",Calculations!AH124)</f>
        <v/>
      </c>
      <c r="AD59" s="112" t="str">
        <f>IF(ROW()-ROW($B$8)&gt;$G$6,"",Calculations!AI124)</f>
        <v/>
      </c>
      <c r="AE59" s="108" t="str">
        <f>IF(ROW()-ROW($B$8)&gt;$G$6,"",AB59+AC59*CARB_Defaults!$M$10+AD59*CARB_Defaults!$M$11)</f>
        <v/>
      </c>
    </row>
    <row r="60" spans="3:31" x14ac:dyDescent="0.25">
      <c r="C60" s="8" t="str">
        <f>IF(ROW()-ROW($B$8)&gt;$G$6, "", Input!K79)</f>
        <v/>
      </c>
      <c r="D60" s="9" t="str">
        <f>IF(ROW()-ROW($B$8)&gt;$G$6, "", INDEX(MainEngineEmissRates!D$9:D$67, MATCH($C60, MainEngineEmissRates!$C$9:$C$67, 0)))</f>
        <v/>
      </c>
      <c r="E60" s="9" t="str">
        <f>IF(ROW()-ROW($B$8)&gt;$G$6, "", INDEX(MainEngineEmissRates!E$9:E$67, MATCH($C60, MainEngineEmissRates!$C$9:$C$67, 0)))</f>
        <v/>
      </c>
      <c r="F60" s="9" t="str">
        <f>IF(ROW()-ROW($B$8)&gt;$G$6, "", INDEX(Input!D$28:D$87, MATCH($C60, Input!$C$28:$C$87, 0)))</f>
        <v/>
      </c>
      <c r="G60" s="9" t="str">
        <f>IF(ROW()-ROW($B$8)&gt;$G$6, "", Input!L79)</f>
        <v/>
      </c>
      <c r="H60" s="9" t="str">
        <f>IF(ROW()-ROW($B$8)&gt;$G$6, "", Calculations!F125)</f>
        <v/>
      </c>
      <c r="I60" s="130" t="str">
        <f>IF(ROW()-ROW($B$8)&gt;$G$6, "", Calculations!H125)</f>
        <v/>
      </c>
      <c r="J60" s="127" t="str">
        <f>IF(ROW()-ROW($B$8)&gt;$G$6, "", Calculations!K125)</f>
        <v/>
      </c>
      <c r="K60" s="147" t="str">
        <f>IF(ROW()-ROW($B$8)&gt;$G$6, "", Calculations!M125)</f>
        <v/>
      </c>
      <c r="L60" s="143" t="str">
        <f>IF(ROW()-ROW($B$8)&gt;$G$6,"",Calculations!AJ125/453.592)</f>
        <v/>
      </c>
      <c r="M60" s="106" t="str">
        <f>IF(ROW()-ROW($B$8)&gt;$G$6,"",Calculations!AK125/453.592)</f>
        <v/>
      </c>
      <c r="N60" s="106" t="str">
        <f>IF(ROW()-ROW($B$8)&gt;$G$6,"",Calculations!AL125/453.592)</f>
        <v/>
      </c>
      <c r="O60" s="106" t="str">
        <f>IF(ROW()-ROW($B$8)&gt;$G$6,"",Calculations!AM125/453.592)</f>
        <v/>
      </c>
      <c r="P60" s="106" t="str">
        <f>IF(ROW()-ROW($B$8)&gt;$G$6,"",Calculations!AN125/453.592)</f>
        <v/>
      </c>
      <c r="Q60" s="106" t="str">
        <f>IF(ROW()-ROW($B$8)&gt;$G$6,"",Calculations!AO125/453.592)</f>
        <v/>
      </c>
      <c r="R60" s="106" t="str">
        <f>IF(ROW()-ROW($B$8)&gt;$G$6,"",Calculations!AP125/453.592)</f>
        <v/>
      </c>
      <c r="S60" s="106" t="str">
        <f>IF(ROW()-ROW($B$8)&gt;$G$6,"",Calculations!AQ125/453.592)</f>
        <v/>
      </c>
      <c r="T60" s="106" t="str">
        <f>IF(ROW()-ROW($B$8)&gt;$G$6,"",Calculations!AR125/453.592)</f>
        <v/>
      </c>
      <c r="U60" s="107" t="str">
        <f>IF(ROW()-ROW($B$8)&gt;$G$6,"",R60+S60*CARB_Defaults!$M$10+T60*CARB_Defaults!$M$11)</f>
        <v/>
      </c>
      <c r="V60" s="141" t="str">
        <f>IF(ROW()-ROW($B$8)&gt;$G$6,"",Calculations!AA125)</f>
        <v/>
      </c>
      <c r="W60" s="112" t="str">
        <f>IF(ROW()-ROW($B$8)&gt;$G$6,"",Calculations!AB125)</f>
        <v/>
      </c>
      <c r="X60" s="112" t="str">
        <f>IF(ROW()-ROW($B$8)&gt;$G$6,"",Calculations!AC125)</f>
        <v/>
      </c>
      <c r="Y60" s="112" t="str">
        <f>IF(ROW()-ROW($B$8)&gt;$G$6,"",Calculations!AD125)</f>
        <v/>
      </c>
      <c r="Z60" s="112" t="str">
        <f>IF(ROW()-ROW($B$8)&gt;$G$6,"",Calculations!AE125)</f>
        <v/>
      </c>
      <c r="AA60" s="106" t="str">
        <f>IF(ROW()-ROW($B$8)&gt;$G$6,"",Calculations!AF125)</f>
        <v/>
      </c>
      <c r="AB60" s="112" t="str">
        <f>IF(ROW()-ROW($B$8)&gt;$G$6,"",Calculations!AG125)</f>
        <v/>
      </c>
      <c r="AC60" s="112" t="str">
        <f>IF(ROW()-ROW($B$8)&gt;$G$6,"",Calculations!AH125)</f>
        <v/>
      </c>
      <c r="AD60" s="112" t="str">
        <f>IF(ROW()-ROW($B$8)&gt;$G$6,"",Calculations!AI125)</f>
        <v/>
      </c>
      <c r="AE60" s="108" t="str">
        <f>IF(ROW()-ROW($B$8)&gt;$G$6,"",AB60+AC60*CARB_Defaults!$M$10+AD60*CARB_Defaults!$M$11)</f>
        <v/>
      </c>
    </row>
    <row r="61" spans="3:31" x14ac:dyDescent="0.25">
      <c r="C61" s="8" t="str">
        <f>IF(ROW()-ROW($B$8)&gt;$G$6, "", Input!K80)</f>
        <v/>
      </c>
      <c r="D61" s="9" t="str">
        <f>IF(ROW()-ROW($B$8)&gt;$G$6, "", INDEX(MainEngineEmissRates!D$9:D$67, MATCH($C61, MainEngineEmissRates!$C$9:$C$67, 0)))</f>
        <v/>
      </c>
      <c r="E61" s="9" t="str">
        <f>IF(ROW()-ROW($B$8)&gt;$G$6, "", INDEX(MainEngineEmissRates!E$9:E$67, MATCH($C61, MainEngineEmissRates!$C$9:$C$67, 0)))</f>
        <v/>
      </c>
      <c r="F61" s="9" t="str">
        <f>IF(ROW()-ROW($B$8)&gt;$G$6, "", INDEX(Input!D$28:D$87, MATCH($C61, Input!$C$28:$C$87, 0)))</f>
        <v/>
      </c>
      <c r="G61" s="9" t="str">
        <f>IF(ROW()-ROW($B$8)&gt;$G$6, "", Input!L80)</f>
        <v/>
      </c>
      <c r="H61" s="9" t="str">
        <f>IF(ROW()-ROW($B$8)&gt;$G$6, "", Calculations!F126)</f>
        <v/>
      </c>
      <c r="I61" s="130" t="str">
        <f>IF(ROW()-ROW($B$8)&gt;$G$6, "", Calculations!H126)</f>
        <v/>
      </c>
      <c r="J61" s="127" t="str">
        <f>IF(ROW()-ROW($B$8)&gt;$G$6, "", Calculations!K126)</f>
        <v/>
      </c>
      <c r="K61" s="147" t="str">
        <f>IF(ROW()-ROW($B$8)&gt;$G$6, "", Calculations!M126)</f>
        <v/>
      </c>
      <c r="L61" s="143" t="str">
        <f>IF(ROW()-ROW($B$8)&gt;$G$6,"",Calculations!AJ126/453.592)</f>
        <v/>
      </c>
      <c r="M61" s="106" t="str">
        <f>IF(ROW()-ROW($B$8)&gt;$G$6,"",Calculations!AK126/453.592)</f>
        <v/>
      </c>
      <c r="N61" s="106" t="str">
        <f>IF(ROW()-ROW($B$8)&gt;$G$6,"",Calculations!AL126/453.592)</f>
        <v/>
      </c>
      <c r="O61" s="106" t="str">
        <f>IF(ROW()-ROW($B$8)&gt;$G$6,"",Calculations!AM126/453.592)</f>
        <v/>
      </c>
      <c r="P61" s="106" t="str">
        <f>IF(ROW()-ROW($B$8)&gt;$G$6,"",Calculations!AN126/453.592)</f>
        <v/>
      </c>
      <c r="Q61" s="106" t="str">
        <f>IF(ROW()-ROW($B$8)&gt;$G$6,"",Calculations!AO126/453.592)</f>
        <v/>
      </c>
      <c r="R61" s="106" t="str">
        <f>IF(ROW()-ROW($B$8)&gt;$G$6,"",Calculations!AP126/453.592)</f>
        <v/>
      </c>
      <c r="S61" s="106" t="str">
        <f>IF(ROW()-ROW($B$8)&gt;$G$6,"",Calculations!AQ126/453.592)</f>
        <v/>
      </c>
      <c r="T61" s="106" t="str">
        <f>IF(ROW()-ROW($B$8)&gt;$G$6,"",Calculations!AR126/453.592)</f>
        <v/>
      </c>
      <c r="U61" s="107" t="str">
        <f>IF(ROW()-ROW($B$8)&gt;$G$6,"",R61+S61*CARB_Defaults!$M$10+T61*CARB_Defaults!$M$11)</f>
        <v/>
      </c>
      <c r="V61" s="141" t="str">
        <f>IF(ROW()-ROW($B$8)&gt;$G$6,"",Calculations!AA126)</f>
        <v/>
      </c>
      <c r="W61" s="112" t="str">
        <f>IF(ROW()-ROW($B$8)&gt;$G$6,"",Calculations!AB126)</f>
        <v/>
      </c>
      <c r="X61" s="112" t="str">
        <f>IF(ROW()-ROW($B$8)&gt;$G$6,"",Calculations!AC126)</f>
        <v/>
      </c>
      <c r="Y61" s="112" t="str">
        <f>IF(ROW()-ROW($B$8)&gt;$G$6,"",Calculations!AD126)</f>
        <v/>
      </c>
      <c r="Z61" s="112" t="str">
        <f>IF(ROW()-ROW($B$8)&gt;$G$6,"",Calculations!AE126)</f>
        <v/>
      </c>
      <c r="AA61" s="106" t="str">
        <f>IF(ROW()-ROW($B$8)&gt;$G$6,"",Calculations!AF126)</f>
        <v/>
      </c>
      <c r="AB61" s="112" t="str">
        <f>IF(ROW()-ROW($B$8)&gt;$G$6,"",Calculations!AG126)</f>
        <v/>
      </c>
      <c r="AC61" s="112" t="str">
        <f>IF(ROW()-ROW($B$8)&gt;$G$6,"",Calculations!AH126)</f>
        <v/>
      </c>
      <c r="AD61" s="112" t="str">
        <f>IF(ROW()-ROW($B$8)&gt;$G$6,"",Calculations!AI126)</f>
        <v/>
      </c>
      <c r="AE61" s="108" t="str">
        <f>IF(ROW()-ROW($B$8)&gt;$G$6,"",AB61+AC61*CARB_Defaults!$M$10+AD61*CARB_Defaults!$M$11)</f>
        <v/>
      </c>
    </row>
    <row r="62" spans="3:31" x14ac:dyDescent="0.25">
      <c r="C62" s="8" t="str">
        <f>IF(ROW()-ROW($B$8)&gt;$G$6, "", Input!K81)</f>
        <v/>
      </c>
      <c r="D62" s="9" t="str">
        <f>IF(ROW()-ROW($B$8)&gt;$G$6, "", INDEX(MainEngineEmissRates!D$9:D$67, MATCH($C62, MainEngineEmissRates!$C$9:$C$67, 0)))</f>
        <v/>
      </c>
      <c r="E62" s="9" t="str">
        <f>IF(ROW()-ROW($B$8)&gt;$G$6, "", INDEX(MainEngineEmissRates!E$9:E$67, MATCH($C62, MainEngineEmissRates!$C$9:$C$67, 0)))</f>
        <v/>
      </c>
      <c r="F62" s="9" t="str">
        <f>IF(ROW()-ROW($B$8)&gt;$G$6, "", INDEX(Input!D$28:D$87, MATCH($C62, Input!$C$28:$C$87, 0)))</f>
        <v/>
      </c>
      <c r="G62" s="9" t="str">
        <f>IF(ROW()-ROW($B$8)&gt;$G$6, "", Input!L81)</f>
        <v/>
      </c>
      <c r="H62" s="9" t="str">
        <f>IF(ROW()-ROW($B$8)&gt;$G$6, "", Calculations!F127)</f>
        <v/>
      </c>
      <c r="I62" s="130" t="str">
        <f>IF(ROW()-ROW($B$8)&gt;$G$6, "", Calculations!H127)</f>
        <v/>
      </c>
      <c r="J62" s="127" t="str">
        <f>IF(ROW()-ROW($B$8)&gt;$G$6, "", Calculations!K127)</f>
        <v/>
      </c>
      <c r="K62" s="147" t="str">
        <f>IF(ROW()-ROW($B$8)&gt;$G$6, "", Calculations!M127)</f>
        <v/>
      </c>
      <c r="L62" s="143" t="str">
        <f>IF(ROW()-ROW($B$8)&gt;$G$6,"",Calculations!AJ127/453.592)</f>
        <v/>
      </c>
      <c r="M62" s="106" t="str">
        <f>IF(ROW()-ROW($B$8)&gt;$G$6,"",Calculations!AK127/453.592)</f>
        <v/>
      </c>
      <c r="N62" s="106" t="str">
        <f>IF(ROW()-ROW($B$8)&gt;$G$6,"",Calculations!AL127/453.592)</f>
        <v/>
      </c>
      <c r="O62" s="106" t="str">
        <f>IF(ROW()-ROW($B$8)&gt;$G$6,"",Calculations!AM127/453.592)</f>
        <v/>
      </c>
      <c r="P62" s="106" t="str">
        <f>IF(ROW()-ROW($B$8)&gt;$G$6,"",Calculations!AN127/453.592)</f>
        <v/>
      </c>
      <c r="Q62" s="106" t="str">
        <f>IF(ROW()-ROW($B$8)&gt;$G$6,"",Calculations!AO127/453.592)</f>
        <v/>
      </c>
      <c r="R62" s="106" t="str">
        <f>IF(ROW()-ROW($B$8)&gt;$G$6,"",Calculations!AP127/453.592)</f>
        <v/>
      </c>
      <c r="S62" s="106" t="str">
        <f>IF(ROW()-ROW($B$8)&gt;$G$6,"",Calculations!AQ127/453.592)</f>
        <v/>
      </c>
      <c r="T62" s="106" t="str">
        <f>IF(ROW()-ROW($B$8)&gt;$G$6,"",Calculations!AR127/453.592)</f>
        <v/>
      </c>
      <c r="U62" s="107" t="str">
        <f>IF(ROW()-ROW($B$8)&gt;$G$6,"",R62+S62*CARB_Defaults!$M$10+T62*CARB_Defaults!$M$11)</f>
        <v/>
      </c>
      <c r="V62" s="141" t="str">
        <f>IF(ROW()-ROW($B$8)&gt;$G$6,"",Calculations!AA127)</f>
        <v/>
      </c>
      <c r="W62" s="112" t="str">
        <f>IF(ROW()-ROW($B$8)&gt;$G$6,"",Calculations!AB127)</f>
        <v/>
      </c>
      <c r="X62" s="112" t="str">
        <f>IF(ROW()-ROW($B$8)&gt;$G$6,"",Calculations!AC127)</f>
        <v/>
      </c>
      <c r="Y62" s="112" t="str">
        <f>IF(ROW()-ROW($B$8)&gt;$G$6,"",Calculations!AD127)</f>
        <v/>
      </c>
      <c r="Z62" s="112" t="str">
        <f>IF(ROW()-ROW($B$8)&gt;$G$6,"",Calculations!AE127)</f>
        <v/>
      </c>
      <c r="AA62" s="106" t="str">
        <f>IF(ROW()-ROW($B$8)&gt;$G$6,"",Calculations!AF127)</f>
        <v/>
      </c>
      <c r="AB62" s="112" t="str">
        <f>IF(ROW()-ROW($B$8)&gt;$G$6,"",Calculations!AG127)</f>
        <v/>
      </c>
      <c r="AC62" s="112" t="str">
        <f>IF(ROW()-ROW($B$8)&gt;$G$6,"",Calculations!AH127)</f>
        <v/>
      </c>
      <c r="AD62" s="112" t="str">
        <f>IF(ROW()-ROW($B$8)&gt;$G$6,"",Calculations!AI127)</f>
        <v/>
      </c>
      <c r="AE62" s="108" t="str">
        <f>IF(ROW()-ROW($B$8)&gt;$G$6,"",AB62+AC62*CARB_Defaults!$M$10+AD62*CARB_Defaults!$M$11)</f>
        <v/>
      </c>
    </row>
    <row r="63" spans="3:31" x14ac:dyDescent="0.25">
      <c r="C63" s="8" t="str">
        <f>IF(ROW()-ROW($B$8)&gt;$G$6, "", Input!K82)</f>
        <v/>
      </c>
      <c r="D63" s="9" t="str">
        <f>IF(ROW()-ROW($B$8)&gt;$G$6, "", INDEX(MainEngineEmissRates!D$9:D$67, MATCH($C63, MainEngineEmissRates!$C$9:$C$67, 0)))</f>
        <v/>
      </c>
      <c r="E63" s="9" t="str">
        <f>IF(ROW()-ROW($B$8)&gt;$G$6, "", INDEX(MainEngineEmissRates!E$9:E$67, MATCH($C63, MainEngineEmissRates!$C$9:$C$67, 0)))</f>
        <v/>
      </c>
      <c r="F63" s="9" t="str">
        <f>IF(ROW()-ROW($B$8)&gt;$G$6, "", INDEX(Input!D$28:D$87, MATCH($C63, Input!$C$28:$C$87, 0)))</f>
        <v/>
      </c>
      <c r="G63" s="9" t="str">
        <f>IF(ROW()-ROW($B$8)&gt;$G$6, "", Input!L82)</f>
        <v/>
      </c>
      <c r="H63" s="9" t="str">
        <f>IF(ROW()-ROW($B$8)&gt;$G$6, "", Calculations!F128)</f>
        <v/>
      </c>
      <c r="I63" s="130" t="str">
        <f>IF(ROW()-ROW($B$8)&gt;$G$6, "", Calculations!H128)</f>
        <v/>
      </c>
      <c r="J63" s="127" t="str">
        <f>IF(ROW()-ROW($B$8)&gt;$G$6, "", Calculations!K128)</f>
        <v/>
      </c>
      <c r="K63" s="147" t="str">
        <f>IF(ROW()-ROW($B$8)&gt;$G$6, "", Calculations!M128)</f>
        <v/>
      </c>
      <c r="L63" s="143" t="str">
        <f>IF(ROW()-ROW($B$8)&gt;$G$6,"",Calculations!AJ128/453.592)</f>
        <v/>
      </c>
      <c r="M63" s="106" t="str">
        <f>IF(ROW()-ROW($B$8)&gt;$G$6,"",Calculations!AK128/453.592)</f>
        <v/>
      </c>
      <c r="N63" s="106" t="str">
        <f>IF(ROW()-ROW($B$8)&gt;$G$6,"",Calculations!AL128/453.592)</f>
        <v/>
      </c>
      <c r="O63" s="106" t="str">
        <f>IF(ROW()-ROW($B$8)&gt;$G$6,"",Calculations!AM128/453.592)</f>
        <v/>
      </c>
      <c r="P63" s="106" t="str">
        <f>IF(ROW()-ROW($B$8)&gt;$G$6,"",Calculations!AN128/453.592)</f>
        <v/>
      </c>
      <c r="Q63" s="106" t="str">
        <f>IF(ROW()-ROW($B$8)&gt;$G$6,"",Calculations!AO128/453.592)</f>
        <v/>
      </c>
      <c r="R63" s="106" t="str">
        <f>IF(ROW()-ROW($B$8)&gt;$G$6,"",Calculations!AP128/453.592)</f>
        <v/>
      </c>
      <c r="S63" s="106" t="str">
        <f>IF(ROW()-ROW($B$8)&gt;$G$6,"",Calculations!AQ128/453.592)</f>
        <v/>
      </c>
      <c r="T63" s="106" t="str">
        <f>IF(ROW()-ROW($B$8)&gt;$G$6,"",Calculations!AR128/453.592)</f>
        <v/>
      </c>
      <c r="U63" s="107" t="str">
        <f>IF(ROW()-ROW($B$8)&gt;$G$6,"",R63+S63*CARB_Defaults!$M$10+T63*CARB_Defaults!$M$11)</f>
        <v/>
      </c>
      <c r="V63" s="141" t="str">
        <f>IF(ROW()-ROW($B$8)&gt;$G$6,"",Calculations!AA128)</f>
        <v/>
      </c>
      <c r="W63" s="112" t="str">
        <f>IF(ROW()-ROW($B$8)&gt;$G$6,"",Calculations!AB128)</f>
        <v/>
      </c>
      <c r="X63" s="112" t="str">
        <f>IF(ROW()-ROW($B$8)&gt;$G$6,"",Calculations!AC128)</f>
        <v/>
      </c>
      <c r="Y63" s="112" t="str">
        <f>IF(ROW()-ROW($B$8)&gt;$G$6,"",Calculations!AD128)</f>
        <v/>
      </c>
      <c r="Z63" s="112" t="str">
        <f>IF(ROW()-ROW($B$8)&gt;$G$6,"",Calculations!AE128)</f>
        <v/>
      </c>
      <c r="AA63" s="106" t="str">
        <f>IF(ROW()-ROW($B$8)&gt;$G$6,"",Calculations!AF128)</f>
        <v/>
      </c>
      <c r="AB63" s="112" t="str">
        <f>IF(ROW()-ROW($B$8)&gt;$G$6,"",Calculations!AG128)</f>
        <v/>
      </c>
      <c r="AC63" s="112" t="str">
        <f>IF(ROW()-ROW($B$8)&gt;$G$6,"",Calculations!AH128)</f>
        <v/>
      </c>
      <c r="AD63" s="112" t="str">
        <f>IF(ROW()-ROW($B$8)&gt;$G$6,"",Calculations!AI128)</f>
        <v/>
      </c>
      <c r="AE63" s="108" t="str">
        <f>IF(ROW()-ROW($B$8)&gt;$G$6,"",AB63+AC63*CARB_Defaults!$M$10+AD63*CARB_Defaults!$M$11)</f>
        <v/>
      </c>
    </row>
    <row r="64" spans="3:31" x14ac:dyDescent="0.25">
      <c r="C64" s="8" t="str">
        <f>IF(ROW()-ROW($B$8)&gt;$G$6, "", Input!K83)</f>
        <v/>
      </c>
      <c r="D64" s="9" t="str">
        <f>IF(ROW()-ROW($B$8)&gt;$G$6, "", INDEX(MainEngineEmissRates!D$9:D$67, MATCH($C64, MainEngineEmissRates!$C$9:$C$67, 0)))</f>
        <v/>
      </c>
      <c r="E64" s="9" t="str">
        <f>IF(ROW()-ROW($B$8)&gt;$G$6, "", INDEX(MainEngineEmissRates!E$9:E$67, MATCH($C64, MainEngineEmissRates!$C$9:$C$67, 0)))</f>
        <v/>
      </c>
      <c r="F64" s="9" t="str">
        <f>IF(ROW()-ROW($B$8)&gt;$G$6, "", INDEX(Input!D$28:D$87, MATCH($C64, Input!$C$28:$C$87, 0)))</f>
        <v/>
      </c>
      <c r="G64" s="9" t="str">
        <f>IF(ROW()-ROW($B$8)&gt;$G$6, "", Input!L83)</f>
        <v/>
      </c>
      <c r="H64" s="9" t="str">
        <f>IF(ROW()-ROW($B$8)&gt;$G$6, "", Calculations!F129)</f>
        <v/>
      </c>
      <c r="I64" s="130" t="str">
        <f>IF(ROW()-ROW($B$8)&gt;$G$6, "", Calculations!H129)</f>
        <v/>
      </c>
      <c r="J64" s="127" t="str">
        <f>IF(ROW()-ROW($B$8)&gt;$G$6, "", Calculations!K129)</f>
        <v/>
      </c>
      <c r="K64" s="147" t="str">
        <f>IF(ROW()-ROW($B$8)&gt;$G$6, "", Calculations!M129)</f>
        <v/>
      </c>
      <c r="L64" s="143" t="str">
        <f>IF(ROW()-ROW($B$8)&gt;$G$6,"",Calculations!AJ129/453.592)</f>
        <v/>
      </c>
      <c r="M64" s="106" t="str">
        <f>IF(ROW()-ROW($B$8)&gt;$G$6,"",Calculations!AK129/453.592)</f>
        <v/>
      </c>
      <c r="N64" s="106" t="str">
        <f>IF(ROW()-ROW($B$8)&gt;$G$6,"",Calculations!AL129/453.592)</f>
        <v/>
      </c>
      <c r="O64" s="106" t="str">
        <f>IF(ROW()-ROW($B$8)&gt;$G$6,"",Calculations!AM129/453.592)</f>
        <v/>
      </c>
      <c r="P64" s="106" t="str">
        <f>IF(ROW()-ROW($B$8)&gt;$G$6,"",Calculations!AN129/453.592)</f>
        <v/>
      </c>
      <c r="Q64" s="106" t="str">
        <f>IF(ROW()-ROW($B$8)&gt;$G$6,"",Calculations!AO129/453.592)</f>
        <v/>
      </c>
      <c r="R64" s="106" t="str">
        <f>IF(ROW()-ROW($B$8)&gt;$G$6,"",Calculations!AP129/453.592)</f>
        <v/>
      </c>
      <c r="S64" s="106" t="str">
        <f>IF(ROW()-ROW($B$8)&gt;$G$6,"",Calculations!AQ129/453.592)</f>
        <v/>
      </c>
      <c r="T64" s="106" t="str">
        <f>IF(ROW()-ROW($B$8)&gt;$G$6,"",Calculations!AR129/453.592)</f>
        <v/>
      </c>
      <c r="U64" s="107" t="str">
        <f>IF(ROW()-ROW($B$8)&gt;$G$6,"",R64+S64*CARB_Defaults!$M$10+T64*CARB_Defaults!$M$11)</f>
        <v/>
      </c>
      <c r="V64" s="141" t="str">
        <f>IF(ROW()-ROW($B$8)&gt;$G$6,"",Calculations!AA129)</f>
        <v/>
      </c>
      <c r="W64" s="112" t="str">
        <f>IF(ROW()-ROW($B$8)&gt;$G$6,"",Calculations!AB129)</f>
        <v/>
      </c>
      <c r="X64" s="112" t="str">
        <f>IF(ROW()-ROW($B$8)&gt;$G$6,"",Calculations!AC129)</f>
        <v/>
      </c>
      <c r="Y64" s="112" t="str">
        <f>IF(ROW()-ROW($B$8)&gt;$G$6,"",Calculations!AD129)</f>
        <v/>
      </c>
      <c r="Z64" s="112" t="str">
        <f>IF(ROW()-ROW($B$8)&gt;$G$6,"",Calculations!AE129)</f>
        <v/>
      </c>
      <c r="AA64" s="106" t="str">
        <f>IF(ROW()-ROW($B$8)&gt;$G$6,"",Calculations!AF129)</f>
        <v/>
      </c>
      <c r="AB64" s="112" t="str">
        <f>IF(ROW()-ROW($B$8)&gt;$G$6,"",Calculations!AG129)</f>
        <v/>
      </c>
      <c r="AC64" s="112" t="str">
        <f>IF(ROW()-ROW($B$8)&gt;$G$6,"",Calculations!AH129)</f>
        <v/>
      </c>
      <c r="AD64" s="112" t="str">
        <f>IF(ROW()-ROW($B$8)&gt;$G$6,"",Calculations!AI129)</f>
        <v/>
      </c>
      <c r="AE64" s="108" t="str">
        <f>IF(ROW()-ROW($B$8)&gt;$G$6,"",AB64+AC64*CARB_Defaults!$M$10+AD64*CARB_Defaults!$M$11)</f>
        <v/>
      </c>
    </row>
    <row r="65" spans="3:31" x14ac:dyDescent="0.25">
      <c r="C65" s="8" t="str">
        <f>IF(ROW()-ROW($B$8)&gt;$G$6, "", Input!K84)</f>
        <v/>
      </c>
      <c r="D65" s="9" t="str">
        <f>IF(ROW()-ROW($B$8)&gt;$G$6, "", INDEX(MainEngineEmissRates!D$9:D$67, MATCH($C65, MainEngineEmissRates!$C$9:$C$67, 0)))</f>
        <v/>
      </c>
      <c r="E65" s="9" t="str">
        <f>IF(ROW()-ROW($B$8)&gt;$G$6, "", INDEX(MainEngineEmissRates!E$9:E$67, MATCH($C65, MainEngineEmissRates!$C$9:$C$67, 0)))</f>
        <v/>
      </c>
      <c r="F65" s="9" t="str">
        <f>IF(ROW()-ROW($B$8)&gt;$G$6, "", INDEX(Input!D$28:D$87, MATCH($C65, Input!$C$28:$C$87, 0)))</f>
        <v/>
      </c>
      <c r="G65" s="9" t="str">
        <f>IF(ROW()-ROW($B$8)&gt;$G$6, "", Input!L84)</f>
        <v/>
      </c>
      <c r="H65" s="9" t="str">
        <f>IF(ROW()-ROW($B$8)&gt;$G$6, "", Calculations!F130)</f>
        <v/>
      </c>
      <c r="I65" s="130" t="str">
        <f>IF(ROW()-ROW($B$8)&gt;$G$6, "", Calculations!H130)</f>
        <v/>
      </c>
      <c r="J65" s="127" t="str">
        <f>IF(ROW()-ROW($B$8)&gt;$G$6, "", Calculations!K130)</f>
        <v/>
      </c>
      <c r="K65" s="147" t="str">
        <f>IF(ROW()-ROW($B$8)&gt;$G$6, "", Calculations!M130)</f>
        <v/>
      </c>
      <c r="L65" s="143" t="str">
        <f>IF(ROW()-ROW($B$8)&gt;$G$6,"",Calculations!AJ130/453.592)</f>
        <v/>
      </c>
      <c r="M65" s="106" t="str">
        <f>IF(ROW()-ROW($B$8)&gt;$G$6,"",Calculations!AK130/453.592)</f>
        <v/>
      </c>
      <c r="N65" s="106" t="str">
        <f>IF(ROW()-ROW($B$8)&gt;$G$6,"",Calculations!AL130/453.592)</f>
        <v/>
      </c>
      <c r="O65" s="106" t="str">
        <f>IF(ROW()-ROW($B$8)&gt;$G$6,"",Calculations!AM130/453.592)</f>
        <v/>
      </c>
      <c r="P65" s="106" t="str">
        <f>IF(ROW()-ROW($B$8)&gt;$G$6,"",Calculations!AN130/453.592)</f>
        <v/>
      </c>
      <c r="Q65" s="106" t="str">
        <f>IF(ROW()-ROW($B$8)&gt;$G$6,"",Calculations!AO130/453.592)</f>
        <v/>
      </c>
      <c r="R65" s="106" t="str">
        <f>IF(ROW()-ROW($B$8)&gt;$G$6,"",Calculations!AP130/453.592)</f>
        <v/>
      </c>
      <c r="S65" s="106" t="str">
        <f>IF(ROW()-ROW($B$8)&gt;$G$6,"",Calculations!AQ130/453.592)</f>
        <v/>
      </c>
      <c r="T65" s="106" t="str">
        <f>IF(ROW()-ROW($B$8)&gt;$G$6,"",Calculations!AR130/453.592)</f>
        <v/>
      </c>
      <c r="U65" s="107" t="str">
        <f>IF(ROW()-ROW($B$8)&gt;$G$6,"",R65+S65*CARB_Defaults!$M$10+T65*CARB_Defaults!$M$11)</f>
        <v/>
      </c>
      <c r="V65" s="141" t="str">
        <f>IF(ROW()-ROW($B$8)&gt;$G$6,"",Calculations!AA130)</f>
        <v/>
      </c>
      <c r="W65" s="112" t="str">
        <f>IF(ROW()-ROW($B$8)&gt;$G$6,"",Calculations!AB130)</f>
        <v/>
      </c>
      <c r="X65" s="112" t="str">
        <f>IF(ROW()-ROW($B$8)&gt;$G$6,"",Calculations!AC130)</f>
        <v/>
      </c>
      <c r="Y65" s="112" t="str">
        <f>IF(ROW()-ROW($B$8)&gt;$G$6,"",Calculations!AD130)</f>
        <v/>
      </c>
      <c r="Z65" s="112" t="str">
        <f>IF(ROW()-ROW($B$8)&gt;$G$6,"",Calculations!AE130)</f>
        <v/>
      </c>
      <c r="AA65" s="106" t="str">
        <f>IF(ROW()-ROW($B$8)&gt;$G$6,"",Calculations!AF130)</f>
        <v/>
      </c>
      <c r="AB65" s="112" t="str">
        <f>IF(ROW()-ROW($B$8)&gt;$G$6,"",Calculations!AG130)</f>
        <v/>
      </c>
      <c r="AC65" s="112" t="str">
        <f>IF(ROW()-ROW($B$8)&gt;$G$6,"",Calculations!AH130)</f>
        <v/>
      </c>
      <c r="AD65" s="112" t="str">
        <f>IF(ROW()-ROW($B$8)&gt;$G$6,"",Calculations!AI130)</f>
        <v/>
      </c>
      <c r="AE65" s="108" t="str">
        <f>IF(ROW()-ROW($B$8)&gt;$G$6,"",AB65+AC65*CARB_Defaults!$M$10+AD65*CARB_Defaults!$M$11)</f>
        <v/>
      </c>
    </row>
    <row r="66" spans="3:31" x14ac:dyDescent="0.25">
      <c r="C66" s="8" t="str">
        <f>IF(ROW()-ROW($B$8)&gt;$G$6, "", Input!K85)</f>
        <v/>
      </c>
      <c r="D66" s="9" t="str">
        <f>IF(ROW()-ROW($B$8)&gt;$G$6, "", INDEX(MainEngineEmissRates!D$9:D$67, MATCH($C66, MainEngineEmissRates!$C$9:$C$67, 0)))</f>
        <v/>
      </c>
      <c r="E66" s="9" t="str">
        <f>IF(ROW()-ROW($B$8)&gt;$G$6, "", INDEX(MainEngineEmissRates!E$9:E$67, MATCH($C66, MainEngineEmissRates!$C$9:$C$67, 0)))</f>
        <v/>
      </c>
      <c r="F66" s="9" t="str">
        <f>IF(ROW()-ROW($B$8)&gt;$G$6, "", INDEX(Input!D$28:D$87, MATCH($C66, Input!$C$28:$C$87, 0)))</f>
        <v/>
      </c>
      <c r="G66" s="9" t="str">
        <f>IF(ROW()-ROW($B$8)&gt;$G$6, "", Input!L85)</f>
        <v/>
      </c>
      <c r="H66" s="9" t="str">
        <f>IF(ROW()-ROW($B$8)&gt;$G$6, "", Calculations!F131)</f>
        <v/>
      </c>
      <c r="I66" s="130" t="str">
        <f>IF(ROW()-ROW($B$8)&gt;$G$6, "", Calculations!H131)</f>
        <v/>
      </c>
      <c r="J66" s="127" t="str">
        <f>IF(ROW()-ROW($B$8)&gt;$G$6, "", Calculations!K131)</f>
        <v/>
      </c>
      <c r="K66" s="147" t="str">
        <f>IF(ROW()-ROW($B$8)&gt;$G$6, "", Calculations!M131)</f>
        <v/>
      </c>
      <c r="L66" s="143" t="str">
        <f>IF(ROW()-ROW($B$8)&gt;$G$6,"",Calculations!AJ131/453.592)</f>
        <v/>
      </c>
      <c r="M66" s="106" t="str">
        <f>IF(ROW()-ROW($B$8)&gt;$G$6,"",Calculations!AK131/453.592)</f>
        <v/>
      </c>
      <c r="N66" s="106" t="str">
        <f>IF(ROW()-ROW($B$8)&gt;$G$6,"",Calculations!AL131/453.592)</f>
        <v/>
      </c>
      <c r="O66" s="106" t="str">
        <f>IF(ROW()-ROW($B$8)&gt;$G$6,"",Calculations!AM131/453.592)</f>
        <v/>
      </c>
      <c r="P66" s="106" t="str">
        <f>IF(ROW()-ROW($B$8)&gt;$G$6,"",Calculations!AN131/453.592)</f>
        <v/>
      </c>
      <c r="Q66" s="106" t="str">
        <f>IF(ROW()-ROW($B$8)&gt;$G$6,"",Calculations!AO131/453.592)</f>
        <v/>
      </c>
      <c r="R66" s="106" t="str">
        <f>IF(ROW()-ROW($B$8)&gt;$G$6,"",Calculations!AP131/453.592)</f>
        <v/>
      </c>
      <c r="S66" s="106" t="str">
        <f>IF(ROW()-ROW($B$8)&gt;$G$6,"",Calculations!AQ131/453.592)</f>
        <v/>
      </c>
      <c r="T66" s="106" t="str">
        <f>IF(ROW()-ROW($B$8)&gt;$G$6,"",Calculations!AR131/453.592)</f>
        <v/>
      </c>
      <c r="U66" s="107" t="str">
        <f>IF(ROW()-ROW($B$8)&gt;$G$6,"",R66+S66*CARB_Defaults!$M$10+T66*CARB_Defaults!$M$11)</f>
        <v/>
      </c>
      <c r="V66" s="141" t="str">
        <f>IF(ROW()-ROW($B$8)&gt;$G$6,"",Calculations!AA131)</f>
        <v/>
      </c>
      <c r="W66" s="112" t="str">
        <f>IF(ROW()-ROW($B$8)&gt;$G$6,"",Calculations!AB131)</f>
        <v/>
      </c>
      <c r="X66" s="112" t="str">
        <f>IF(ROW()-ROW($B$8)&gt;$G$6,"",Calculations!AC131)</f>
        <v/>
      </c>
      <c r="Y66" s="112" t="str">
        <f>IF(ROW()-ROW($B$8)&gt;$G$6,"",Calculations!AD131)</f>
        <v/>
      </c>
      <c r="Z66" s="112" t="str">
        <f>IF(ROW()-ROW($B$8)&gt;$G$6,"",Calculations!AE131)</f>
        <v/>
      </c>
      <c r="AA66" s="106" t="str">
        <f>IF(ROW()-ROW($B$8)&gt;$G$6,"",Calculations!AF131)</f>
        <v/>
      </c>
      <c r="AB66" s="112" t="str">
        <f>IF(ROW()-ROW($B$8)&gt;$G$6,"",Calculations!AG131)</f>
        <v/>
      </c>
      <c r="AC66" s="112" t="str">
        <f>IF(ROW()-ROW($B$8)&gt;$G$6,"",Calculations!AH131)</f>
        <v/>
      </c>
      <c r="AD66" s="112" t="str">
        <f>IF(ROW()-ROW($B$8)&gt;$G$6,"",Calculations!AI131)</f>
        <v/>
      </c>
      <c r="AE66" s="108" t="str">
        <f>IF(ROW()-ROW($B$8)&gt;$G$6,"",AB66+AC66*CARB_Defaults!$M$10+AD66*CARB_Defaults!$M$11)</f>
        <v/>
      </c>
    </row>
    <row r="67" spans="3:31" ht="15.75" thickBot="1" x14ac:dyDescent="0.3">
      <c r="C67" s="17" t="str">
        <f>IF(ROW()-ROW($B$8)&gt;$G$6, "", Input!K86)</f>
        <v/>
      </c>
      <c r="D67" s="18" t="str">
        <f>IF(ROW()-ROW($B$8)&gt;$G$6, "", INDEX(MainEngineEmissRates!D$9:D$67, MATCH($C67, MainEngineEmissRates!$C$9:$C$67, 0)))</f>
        <v/>
      </c>
      <c r="E67" s="18" t="str">
        <f>IF(ROW()-ROW($B$8)&gt;$G$6, "", INDEX(MainEngineEmissRates!E$9:E$67, MATCH($C67, MainEngineEmissRates!$C$9:$C$67, 0)))</f>
        <v/>
      </c>
      <c r="F67" s="18" t="str">
        <f>IF(ROW()-ROW($B$8)&gt;$G$6, "", INDEX(Input!D$28:D$87, MATCH($C67, Input!$C$28:$C$87, 0)))</f>
        <v/>
      </c>
      <c r="G67" s="18" t="str">
        <f>IF(ROW()-ROW($B$8)&gt;$G$6, "", Input!L86)</f>
        <v/>
      </c>
      <c r="H67" s="18" t="str">
        <f>IF(ROW()-ROW($B$8)&gt;$G$6, "", Calculations!F132)</f>
        <v/>
      </c>
      <c r="I67" s="156" t="str">
        <f>IF(ROW()-ROW($B$8)&gt;$G$6, "", Calculations!H132)</f>
        <v/>
      </c>
      <c r="J67" s="128" t="str">
        <f>IF(ROW()-ROW($B$8)&gt;$G$6, "", Calculations!K132)</f>
        <v/>
      </c>
      <c r="K67" s="148" t="str">
        <f>IF(ROW()-ROW($B$8)&gt;$G$6, "", Calculations!M132)</f>
        <v/>
      </c>
      <c r="L67" s="144" t="str">
        <f>IF(ROW()-ROW($B$8)&gt;$G$6,"",Calculations!AJ132/453.592)</f>
        <v/>
      </c>
      <c r="M67" s="110" t="str">
        <f>IF(ROW()-ROW($B$8)&gt;$G$6,"",Calculations!AK132/453.592)</f>
        <v/>
      </c>
      <c r="N67" s="110" t="str">
        <f>IF(ROW()-ROW($B$8)&gt;$G$6,"",Calculations!AL132/453.592)</f>
        <v/>
      </c>
      <c r="O67" s="110" t="str">
        <f>IF(ROW()-ROW($B$8)&gt;$G$6,"",Calculations!AM132/453.592)</f>
        <v/>
      </c>
      <c r="P67" s="110" t="str">
        <f>IF(ROW()-ROW($B$8)&gt;$G$6,"",Calculations!AN132/453.592)</f>
        <v/>
      </c>
      <c r="Q67" s="110" t="str">
        <f>IF(ROW()-ROW($B$8)&gt;$G$6,"",Calculations!AO132/453.592)</f>
        <v/>
      </c>
      <c r="R67" s="110" t="str">
        <f>IF(ROW()-ROW($B$8)&gt;$G$6,"",Calculations!AP132/453.592)</f>
        <v/>
      </c>
      <c r="S67" s="110" t="str">
        <f>IF(ROW()-ROW($B$8)&gt;$G$6,"",Calculations!AQ132/453.592)</f>
        <v/>
      </c>
      <c r="T67" s="110" t="str">
        <f>IF(ROW()-ROW($B$8)&gt;$G$6,"",Calculations!AR132/453.592)</f>
        <v/>
      </c>
      <c r="U67" s="111" t="str">
        <f>IF(ROW()-ROW($B$8)&gt;$G$6,"",R67+S67*CARB_Defaults!$M$10+T67*CARB_Defaults!$M$11)</f>
        <v/>
      </c>
      <c r="V67" s="142" t="str">
        <f>IF(ROW()-ROW($B$8)&gt;$G$6,"",Calculations!AA132)</f>
        <v/>
      </c>
      <c r="W67" s="113" t="str">
        <f>IF(ROW()-ROW($B$8)&gt;$G$6,"",Calculations!AB132)</f>
        <v/>
      </c>
      <c r="X67" s="113" t="str">
        <f>IF(ROW()-ROW($B$8)&gt;$G$6,"",Calculations!AC132)</f>
        <v/>
      </c>
      <c r="Y67" s="113" t="str">
        <f>IF(ROW()-ROW($B$8)&gt;$G$6,"",Calculations!AD132)</f>
        <v/>
      </c>
      <c r="Z67" s="113" t="str">
        <f>IF(ROW()-ROW($B$8)&gt;$G$6,"",Calculations!AE132)</f>
        <v/>
      </c>
      <c r="AA67" s="110" t="str">
        <f>IF(ROW()-ROW($B$8)&gt;$G$6,"",Calculations!AF132)</f>
        <v/>
      </c>
      <c r="AB67" s="113" t="str">
        <f>IF(ROW()-ROW($B$8)&gt;$G$6,"",Calculations!AG132)</f>
        <v/>
      </c>
      <c r="AC67" s="113" t="str">
        <f>IF(ROW()-ROW($B$8)&gt;$G$6,"",Calculations!AH132)</f>
        <v/>
      </c>
      <c r="AD67" s="113" t="str">
        <f>IF(ROW()-ROW($B$8)&gt;$G$6,"",Calculations!AI132)</f>
        <v/>
      </c>
      <c r="AE67" s="109" t="str">
        <f>IF(ROW()-ROW($B$8)&gt;$G$6,"",AB67+AC67*CARB_Defaults!$M$10+AD67*CARB_Defaults!$M$11)</f>
        <v/>
      </c>
    </row>
  </sheetData>
  <sheetProtection password="DFA7" sheet="1" objects="1" scenarios="1"/>
  <mergeCells count="3">
    <mergeCell ref="C7:J7"/>
    <mergeCell ref="V7:AE7"/>
    <mergeCell ref="L7:U7"/>
  </mergeCells>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D16"/>
  <sheetViews>
    <sheetView zoomScale="70" zoomScaleNormal="70" workbookViewId="0"/>
  </sheetViews>
  <sheetFormatPr defaultRowHeight="15" x14ac:dyDescent="0.25"/>
  <cols>
    <col min="2" max="2" width="19.140625" customWidth="1"/>
    <col min="3" max="3" width="32.5703125" customWidth="1"/>
    <col min="4" max="4" width="56.5703125" customWidth="1"/>
  </cols>
  <sheetData>
    <row r="1" spans="1:4" ht="18" x14ac:dyDescent="0.25">
      <c r="A1" s="150"/>
      <c r="B1" s="32" t="s">
        <v>177</v>
      </c>
    </row>
    <row r="3" spans="1:4" ht="141" customHeight="1" x14ac:dyDescent="0.25">
      <c r="B3" s="209" t="s">
        <v>187</v>
      </c>
      <c r="C3" s="209"/>
      <c r="D3" s="209"/>
    </row>
    <row r="4" spans="1:4" ht="21" customHeight="1" x14ac:dyDescent="0.25"/>
    <row r="5" spans="1:4" x14ac:dyDescent="0.25">
      <c r="B5" s="208" t="s">
        <v>176</v>
      </c>
      <c r="C5" s="208"/>
      <c r="D5" s="208"/>
    </row>
    <row r="6" spans="1:4" ht="112.5" customHeight="1" x14ac:dyDescent="0.25">
      <c r="B6" s="149" t="s">
        <v>169</v>
      </c>
      <c r="C6" s="149"/>
      <c r="D6" s="149" t="s">
        <v>170</v>
      </c>
    </row>
    <row r="7" spans="1:4" ht="112.5" customHeight="1" x14ac:dyDescent="0.25">
      <c r="B7" s="149" t="s">
        <v>12</v>
      </c>
      <c r="C7" s="149"/>
      <c r="D7" s="149" t="s">
        <v>178</v>
      </c>
    </row>
    <row r="8" spans="1:4" ht="112.5" customHeight="1" x14ac:dyDescent="0.25">
      <c r="B8" s="149" t="s">
        <v>13</v>
      </c>
      <c r="C8" s="149"/>
      <c r="D8" s="149" t="s">
        <v>179</v>
      </c>
    </row>
    <row r="9" spans="1:4" ht="112.5" customHeight="1" x14ac:dyDescent="0.25">
      <c r="B9" s="149" t="s">
        <v>15</v>
      </c>
      <c r="C9" s="149"/>
      <c r="D9" s="149" t="s">
        <v>171</v>
      </c>
    </row>
    <row r="10" spans="1:4" ht="225.75" customHeight="1" x14ac:dyDescent="0.25">
      <c r="B10" s="149" t="s">
        <v>172</v>
      </c>
      <c r="C10" s="149"/>
      <c r="D10" s="149" t="s">
        <v>180</v>
      </c>
    </row>
    <row r="11" spans="1:4" ht="112.5" customHeight="1" x14ac:dyDescent="0.25">
      <c r="B11" s="149" t="s">
        <v>14</v>
      </c>
      <c r="C11" s="149"/>
      <c r="D11" s="149" t="s">
        <v>173</v>
      </c>
    </row>
    <row r="12" spans="1:4" ht="112.5" customHeight="1" x14ac:dyDescent="0.25">
      <c r="B12" s="149" t="s">
        <v>16</v>
      </c>
      <c r="C12" s="149"/>
      <c r="D12" s="149" t="s">
        <v>174</v>
      </c>
    </row>
    <row r="13" spans="1:4" ht="112.5" customHeight="1" x14ac:dyDescent="0.25">
      <c r="B13" s="149" t="s">
        <v>17</v>
      </c>
      <c r="C13" s="149"/>
      <c r="D13" s="149" t="s">
        <v>181</v>
      </c>
    </row>
    <row r="14" spans="1:4" ht="112.5" customHeight="1" x14ac:dyDescent="0.25">
      <c r="B14" s="149" t="s">
        <v>194</v>
      </c>
      <c r="C14" s="149"/>
      <c r="D14" s="149" t="s">
        <v>182</v>
      </c>
    </row>
    <row r="15" spans="1:4" ht="112.5" customHeight="1" x14ac:dyDescent="0.25">
      <c r="B15" s="149" t="s">
        <v>19</v>
      </c>
      <c r="C15" s="149"/>
      <c r="D15" s="149" t="s">
        <v>175</v>
      </c>
    </row>
    <row r="16" spans="1:4" ht="112.5" customHeight="1" x14ac:dyDescent="0.25">
      <c r="B16" s="149" t="s">
        <v>20</v>
      </c>
      <c r="C16" s="149"/>
      <c r="D16" s="149" t="s">
        <v>183</v>
      </c>
    </row>
  </sheetData>
  <sheetProtection password="DFA7" sheet="1" objects="1" scenarios="1"/>
  <mergeCells count="2">
    <mergeCell ref="B5:D5"/>
    <mergeCell ref="B3:D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B4"/>
  <sheetViews>
    <sheetView workbookViewId="0"/>
  </sheetViews>
  <sheetFormatPr defaultRowHeight="15" x14ac:dyDescent="0.25"/>
  <cols>
    <col min="1" max="1" width="9.140625" style="6"/>
    <col min="2" max="2" width="90.28515625" style="6" customWidth="1"/>
    <col min="3" max="16384" width="9.140625" style="6"/>
  </cols>
  <sheetData>
    <row r="1" spans="2:2" ht="18" x14ac:dyDescent="0.25">
      <c r="B1" s="32" t="s">
        <v>57</v>
      </c>
    </row>
    <row r="4" spans="2:2" ht="150" x14ac:dyDescent="0.25">
      <c r="B4" s="138" t="s">
        <v>185</v>
      </c>
    </row>
  </sheetData>
  <sheetProtection password="DFA7" sheet="1" objects="1" scenarios="1"/>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V132"/>
  <sheetViews>
    <sheetView zoomScale="70" zoomScaleNormal="70" workbookViewId="0"/>
  </sheetViews>
  <sheetFormatPr defaultRowHeight="15" outlineLevelCol="1" x14ac:dyDescent="0.25"/>
  <cols>
    <col min="1" max="1" width="9.140625" style="6"/>
    <col min="2" max="3" width="18.42578125" style="6" customWidth="1"/>
    <col min="4" max="5" width="13.140625" style="6" customWidth="1"/>
    <col min="6" max="6" width="14.7109375" style="6" customWidth="1"/>
    <col min="7" max="7" width="11" style="6" customWidth="1"/>
    <col min="8" max="8" width="11" style="60" customWidth="1"/>
    <col min="9" max="9" width="11" style="6" customWidth="1"/>
    <col min="10" max="10" width="11.85546875" style="6" customWidth="1"/>
    <col min="11" max="13" width="12.140625" style="55" customWidth="1"/>
    <col min="14" max="14" width="12.140625" style="55" customWidth="1" outlineLevel="1"/>
    <col min="15" max="16" width="12.140625" style="55" customWidth="1"/>
    <col min="17" max="16384" width="9.140625" style="6"/>
  </cols>
  <sheetData>
    <row r="1" spans="1:48" ht="18" x14ac:dyDescent="0.25">
      <c r="B1" s="32" t="s">
        <v>58</v>
      </c>
      <c r="C1" s="32"/>
      <c r="D1" s="32"/>
      <c r="E1" s="32"/>
      <c r="F1" s="32"/>
      <c r="G1" s="32"/>
      <c r="H1" s="59"/>
      <c r="I1" s="32"/>
      <c r="J1" s="32"/>
      <c r="K1" s="54"/>
      <c r="L1" s="54"/>
      <c r="M1" s="54"/>
      <c r="N1" s="54"/>
      <c r="O1" s="54"/>
      <c r="P1" s="54"/>
      <c r="Q1" s="32"/>
      <c r="R1" s="32"/>
      <c r="S1" s="32"/>
      <c r="T1" s="32"/>
      <c r="U1" s="32"/>
      <c r="V1" s="32"/>
      <c r="W1" s="32"/>
      <c r="X1" s="32"/>
      <c r="Y1" s="32"/>
      <c r="Z1" s="32"/>
      <c r="AA1" s="32"/>
      <c r="AB1" s="32"/>
      <c r="AC1" s="32"/>
      <c r="AD1" s="32"/>
    </row>
    <row r="3" spans="1:48" ht="15" customHeight="1" x14ac:dyDescent="0.25">
      <c r="H3" s="6"/>
      <c r="K3" s="6"/>
      <c r="L3" s="6"/>
      <c r="M3" s="6"/>
      <c r="N3" s="6"/>
      <c r="O3" s="6"/>
      <c r="P3" s="6"/>
    </row>
    <row r="4" spans="1:48" x14ac:dyDescent="0.25">
      <c r="H4" s="6"/>
      <c r="K4" s="6"/>
      <c r="L4" s="6"/>
      <c r="M4" s="6"/>
      <c r="N4" s="6"/>
      <c r="O4" s="6"/>
      <c r="P4" s="6"/>
    </row>
    <row r="5" spans="1:48" x14ac:dyDescent="0.25">
      <c r="H5" s="6"/>
      <c r="K5" s="6"/>
      <c r="L5" s="6"/>
      <c r="M5" s="6"/>
      <c r="N5" s="6"/>
      <c r="O5" s="6"/>
      <c r="P5" s="6"/>
    </row>
    <row r="6" spans="1:48" ht="21" x14ac:dyDescent="0.35">
      <c r="B6" s="93" t="s">
        <v>122</v>
      </c>
      <c r="C6" s="94"/>
      <c r="D6" s="94"/>
      <c r="H6" s="6"/>
      <c r="K6" s="6"/>
      <c r="L6" s="6"/>
      <c r="M6" s="6"/>
      <c r="N6" s="6"/>
      <c r="O6" s="6"/>
      <c r="P6" s="6"/>
    </row>
    <row r="7" spans="1:48" ht="15.75" thickBot="1" x14ac:dyDescent="0.3">
      <c r="B7" s="75" t="s">
        <v>112</v>
      </c>
      <c r="C7" s="33">
        <f>Input!E21</f>
        <v>0</v>
      </c>
      <c r="E7" s="75" t="s">
        <v>136</v>
      </c>
      <c r="G7" s="6">
        <f>COUNTA(Input!C28:C87)</f>
        <v>0</v>
      </c>
    </row>
    <row r="8" spans="1:48" x14ac:dyDescent="0.25">
      <c r="B8" s="213" t="s">
        <v>62</v>
      </c>
      <c r="C8" s="214"/>
      <c r="D8" s="214"/>
      <c r="E8" s="214"/>
      <c r="F8" s="214"/>
      <c r="G8" s="214"/>
      <c r="H8" s="214"/>
      <c r="I8" s="214"/>
      <c r="J8" s="214"/>
      <c r="K8" s="214"/>
      <c r="L8" s="214"/>
      <c r="M8" s="215"/>
      <c r="N8" s="214" t="s">
        <v>111</v>
      </c>
      <c r="O8" s="214"/>
      <c r="P8" s="215"/>
      <c r="Q8" s="210" t="s">
        <v>104</v>
      </c>
      <c r="R8" s="211"/>
      <c r="S8" s="211"/>
      <c r="T8" s="211"/>
      <c r="U8" s="212"/>
      <c r="V8" s="210" t="s">
        <v>199</v>
      </c>
      <c r="W8" s="211"/>
      <c r="X8" s="211"/>
      <c r="Y8" s="211"/>
      <c r="Z8" s="212"/>
      <c r="AA8" s="213" t="s">
        <v>53</v>
      </c>
      <c r="AB8" s="214"/>
      <c r="AC8" s="214"/>
      <c r="AD8" s="214"/>
      <c r="AE8" s="214"/>
      <c r="AF8" s="214"/>
      <c r="AG8" s="214"/>
      <c r="AH8" s="214"/>
      <c r="AI8" s="215"/>
      <c r="AJ8" s="213" t="s">
        <v>52</v>
      </c>
      <c r="AK8" s="214"/>
      <c r="AL8" s="214"/>
      <c r="AM8" s="214"/>
      <c r="AN8" s="214"/>
      <c r="AO8" s="214"/>
      <c r="AP8" s="214"/>
      <c r="AQ8" s="214"/>
      <c r="AR8" s="215"/>
      <c r="AS8" s="210" t="s">
        <v>116</v>
      </c>
      <c r="AT8" s="211"/>
      <c r="AU8" s="211"/>
      <c r="AV8" s="212"/>
    </row>
    <row r="9" spans="1:48" ht="25.5" x14ac:dyDescent="0.25">
      <c r="B9" s="49" t="s">
        <v>43</v>
      </c>
      <c r="C9" s="50" t="s">
        <v>2</v>
      </c>
      <c r="D9" s="51" t="s">
        <v>107</v>
      </c>
      <c r="E9" s="51" t="s">
        <v>70</v>
      </c>
      <c r="F9" s="51" t="s">
        <v>46</v>
      </c>
      <c r="G9" s="51" t="s">
        <v>110</v>
      </c>
      <c r="H9" s="61" t="s">
        <v>105</v>
      </c>
      <c r="I9" s="51" t="s">
        <v>63</v>
      </c>
      <c r="J9" s="51" t="s">
        <v>118</v>
      </c>
      <c r="K9" s="64" t="s">
        <v>47</v>
      </c>
      <c r="L9" s="64" t="s">
        <v>119</v>
      </c>
      <c r="M9" s="56" t="s">
        <v>138</v>
      </c>
      <c r="N9" s="77" t="s">
        <v>114</v>
      </c>
      <c r="O9" s="77" t="s">
        <v>113</v>
      </c>
      <c r="P9" s="70" t="s">
        <v>98</v>
      </c>
      <c r="Q9" s="49" t="s">
        <v>99</v>
      </c>
      <c r="R9" s="50" t="s">
        <v>100</v>
      </c>
      <c r="S9" s="50" t="s">
        <v>36</v>
      </c>
      <c r="T9" s="50" t="s">
        <v>54</v>
      </c>
      <c r="U9" s="52" t="s">
        <v>37</v>
      </c>
      <c r="V9" s="49" t="s">
        <v>99</v>
      </c>
      <c r="W9" s="50" t="s">
        <v>100</v>
      </c>
      <c r="X9" s="50" t="s">
        <v>36</v>
      </c>
      <c r="Y9" s="50" t="s">
        <v>54</v>
      </c>
      <c r="Z9" s="52" t="s">
        <v>37</v>
      </c>
      <c r="AA9" s="49" t="s">
        <v>99</v>
      </c>
      <c r="AB9" s="50" t="s">
        <v>100</v>
      </c>
      <c r="AC9" s="50" t="s">
        <v>36</v>
      </c>
      <c r="AD9" s="50" t="s">
        <v>54</v>
      </c>
      <c r="AE9" s="50" t="s">
        <v>37</v>
      </c>
      <c r="AF9" s="50" t="s">
        <v>149</v>
      </c>
      <c r="AG9" s="50" t="s">
        <v>101</v>
      </c>
      <c r="AH9" s="50" t="s">
        <v>102</v>
      </c>
      <c r="AI9" s="52" t="s">
        <v>103</v>
      </c>
      <c r="AJ9" s="49" t="s">
        <v>99</v>
      </c>
      <c r="AK9" s="50" t="s">
        <v>100</v>
      </c>
      <c r="AL9" s="50" t="s">
        <v>36</v>
      </c>
      <c r="AM9" s="50" t="s">
        <v>54</v>
      </c>
      <c r="AN9" s="50" t="s">
        <v>37</v>
      </c>
      <c r="AO9" s="50" t="s">
        <v>149</v>
      </c>
      <c r="AP9" s="50" t="s">
        <v>101</v>
      </c>
      <c r="AQ9" s="50" t="s">
        <v>102</v>
      </c>
      <c r="AR9" s="52" t="s">
        <v>103</v>
      </c>
      <c r="AS9" s="49" t="s">
        <v>36</v>
      </c>
      <c r="AT9" s="50" t="s">
        <v>67</v>
      </c>
      <c r="AU9" s="50" t="s">
        <v>54</v>
      </c>
      <c r="AV9" s="52" t="s">
        <v>137</v>
      </c>
    </row>
    <row r="10" spans="1:48" x14ac:dyDescent="0.25">
      <c r="A10" s="88"/>
      <c r="B10" s="44" t="str">
        <f>IF(ROW()-ROW($A$9)&gt;$G$7, "", Input!C28)</f>
        <v/>
      </c>
      <c r="C10" s="40" t="str">
        <f>IF(ROW()-ROW($A$9)&gt;$G$7, "", Input!D28)</f>
        <v/>
      </c>
      <c r="D10" s="45" t="str">
        <f t="shared" ref="D10:D41" si="0">IF(ROW()-ROW($A$9)&gt;$G$7, "", "Main")</f>
        <v/>
      </c>
      <c r="E10" s="45" t="str">
        <f t="array" ref="E10">IF(ROW()-ROW($A$9)&gt;$G$7, "", INDEX(CARB_Defaults!G$16:G$43, MATCH(C10&amp;D10,CARB_Defaults!I$16:I$43&amp;CARB_Defaults!H$16:H$43, 0)))</f>
        <v/>
      </c>
      <c r="F10" s="135" t="str">
        <f>IF(ROW()-ROW($A$9)&gt;$G$7, "", IF(Input!$F28="",$C$7-ROUND(VLOOKUP(C10,CARB_Defaults!$P$9:$T$36,3,FALSE),0),Input!$F28))</f>
        <v/>
      </c>
      <c r="G10" s="135" t="str">
        <f>IF(ROW()-ROW($A$9)&gt;$G$7,"",IF(F10&gt;2020,2020,IF(F10&lt;1987,1987,F10)))</f>
        <v/>
      </c>
      <c r="H10" s="62" t="str">
        <f>IF(ROW()-ROW($A$9)&gt;$G$7, "", IF(Input!G28="",VLOOKUP(C10,CARB_Defaults!$P$9:$T$36,5,FALSE),Input!G28))</f>
        <v/>
      </c>
      <c r="I10" s="45" t="str">
        <f>IF(ROW()-ROW($A$9)&gt;$G$7, "", IF(LEFT(E10,1)&lt;&gt;"C",
INDEX(CARB_Defaults!C$9:C$17,MATCH(H10,CARB_Defaults!D$9:D$17,1)),
INDEX(CARB_Defaults!C$18:C$27,MATCH(H10,CARB_Defaults!D$18:D$27,1))))</f>
        <v/>
      </c>
      <c r="J10" s="45" t="str">
        <f t="shared" ref="J10:J41" si="1">IF(ROW()-ROW($A$9)&gt;$G$7, "", IF(H10&lt;=50, 1, IF(H10&lt;=120, 2, IF(H10&lt;=175, 3, 4))))</f>
        <v/>
      </c>
      <c r="K10" s="65" t="str">
        <f>IF(ROW()-ROW($A$9)&gt;$G$7,"",INDEX(CARB_Defaults!Q$9:Q$36,MATCH($C10,CARB_Defaults!P$9:P$36,0)))</f>
        <v/>
      </c>
      <c r="L10" s="65" t="str">
        <f>IF(ROW()-ROW($A$9)&gt;$G$7, "", INDEX(CARB_EFs!K$9:K$2624, MATCH($E10&amp;"_"&amp;$I10&amp;"_"&amp;$G10, CARB_EFs!$B$9:$B$2624, 0)))</f>
        <v/>
      </c>
      <c r="M10" s="121" t="str">
        <f>IF(ROW()-ROW($A$9)&gt;$G$7, "", Input!E28)</f>
        <v/>
      </c>
      <c r="N10" s="119" t="str">
        <f>IF(ROW()-ROW($A$9)&gt;$G$7,"",INDEX(CARB_Defaults!S$9:S$36,MATCH($E10,CARB_Defaults!O$9:O$36,0)))</f>
        <v/>
      </c>
      <c r="O10" s="78" t="str">
        <f>IF(ROW()-ROW($A$9)&gt;$G$7, "", IF($C$7-F10&lt;0,0,$C$7-F10))</f>
        <v/>
      </c>
      <c r="P10" s="74" t="str">
        <f>IF(ROW()-ROW($A$9)&gt;$G$7, "", INDEX(CARB_Defaults!R$9:R$36, MATCH(C10, CARB_Defaults!P$9:P$36, 0)))</f>
        <v/>
      </c>
      <c r="Q10" s="69" t="str">
        <f>IF(ROW()-ROW($A$9)&gt;$G$7, "", INDEX(CARB_EFs!I$9:I$2624, MATCH($E10&amp;"_"&amp;$I10&amp;"_"&amp;$G10, CARB_EFs!$B$9:$B$2624, 0)))</f>
        <v/>
      </c>
      <c r="R10" s="68" t="str">
        <f>IF(ROW()-ROW($A$9)&gt;$G$7, "", INDEX(CARB_EFs!J$9:J$2624, MATCH($E10&amp;"_"&amp;$I10&amp;"_"&amp;$G10, CARB_EFs!$B$9:$B$2624, 0)))</f>
        <v/>
      </c>
      <c r="S10" s="67" t="str">
        <f>IF(ROW()-ROW($A$9)&gt;$G$7, "", INDEX(CARB_EFs!H$9:H$2624, MATCH($E10&amp;"_"&amp;$I10&amp;"_"&amp;$G10, CARB_EFs!$B$9:$B$2624, 0)))</f>
        <v/>
      </c>
      <c r="T10" s="67" t="str">
        <f>IF(ROW()-ROW($A$9)&gt;$G$7, "", INDEX(CARB_EFs!F$9:F$2624, MATCH($E10&amp;"_"&amp;$I10&amp;"_"&amp;$G10, CARB_EFs!$B$9:$B$2624, 0)))</f>
        <v/>
      </c>
      <c r="U10" s="66" t="str">
        <f>IF(ROW()-ROW($A$9)&gt;$G$7, "", INDEX(CARB_EFs!G$9:G$2624, MATCH($E10&amp;"_"&amp;$I10&amp;"_"&amp;$G10, CARB_EFs!$B$9:$B$2624, 0)))</f>
        <v/>
      </c>
      <c r="V10" s="72" t="str">
        <f>IF(ROW()-ROW($A$9)&gt;$G$7, "", INDEX(CARB_EFs!T$9:T$64, MATCH($E10&amp;"_"&amp;$I10, CARB_EFs!$M$9:$M$64, 0)))</f>
        <v/>
      </c>
      <c r="W10" s="103" t="str">
        <f>IF(ROW()-ROW($A$9)&gt;$G$7, "", INDEX(CARB_EFs!U$9:U$64, MATCH($E10&amp;"_"&amp;$I10, CARB_EFs!$M$9:$M$64, 0)))</f>
        <v/>
      </c>
      <c r="X10" s="103" t="str">
        <f>IF(ROW()-ROW($A$9)&gt;$G$7, "", INDEX(CARB_EFs!S$9:S$64, MATCH($E10&amp;"_"&amp;$I10, CARB_EFs!$M$9:$M$64, 0)))</f>
        <v/>
      </c>
      <c r="Y10" s="103" t="str">
        <f>IF(ROW()-ROW($A$9)&gt;$G$7, "", INDEX(CARB_EFs!P$9:P$64, MATCH($E10&amp;"_"&amp;$I10, CARB_EFs!$M$9:$M$64, 0)))</f>
        <v/>
      </c>
      <c r="Z10" s="57" t="str">
        <f>IF(ROW()-ROW($A$9)&gt;$G$7, "", INDEX(CARB_EFs!R$9:R$64, MATCH($E10&amp;"_"&amp;$I10, CARB_EFs!$M$9:$M$64, 0)))</f>
        <v/>
      </c>
      <c r="AA10" s="69" t="str">
        <f t="shared" ref="AA10:AA41" si="2">IF(ROW()-ROW($A$9)&gt;$G$7,"",(Q10*(1+V10*IF($O10/$P10&gt;1,1,$O10/$P10)))*AT10)</f>
        <v/>
      </c>
      <c r="AB10" s="68" t="str">
        <f t="shared" ref="AB10:AB41" si="3">IF(ROW()-ROW($A$9)&gt;$G$7, "", (R10*(1+W10*IF($O10/$P10&gt;1,1,$O10/$P10)))*AT10)</f>
        <v/>
      </c>
      <c r="AC10" s="68" t="str">
        <f t="shared" ref="AC10:AC41" si="4">IF(ROW()-ROW($A$9)&gt;$G$7, "", (S10*(1+X10*IF($O10/$P10&gt;1,1,$O10/$P10)))*AS10)</f>
        <v/>
      </c>
      <c r="AD10" s="68" t="str">
        <f t="shared" ref="AD10:AD41" si="5">IF(ROW()-ROW($A$9)&gt;$G$7, "", (T10*(1+Y10*IF($O10/$P10&gt;1,1,$O10/$P10)))*AU10)</f>
        <v/>
      </c>
      <c r="AE10" s="68" t="str">
        <f t="shared" ref="AE10:AE41" si="6">IF(ROW()-ROW($A$9)&gt;$G$7, "", U10*(1+Z10*IF($O10/$P10&gt;1,1,$O10/$P10)))</f>
        <v/>
      </c>
      <c r="AF10" s="67" t="str">
        <f t="shared" ref="AF10:AF41" si="7">IF(ROW()-ROW($A$9)&gt;$G$7, "", 15*10^-6*2*$L10)</f>
        <v/>
      </c>
      <c r="AG10" s="67" t="str">
        <f>IF(ROW()-ROW($A$9)&gt;$G$7, "", CARB_Defaults!L$9*$L10/CARB_Defaults!L$13)</f>
        <v/>
      </c>
      <c r="AH10" s="67" t="str">
        <f>IF(ROW()-ROW($A$9)&gt;$G$7, "", CARB_Defaults!L$10*$L10/CARB_Defaults!L$13)</f>
        <v/>
      </c>
      <c r="AI10" s="66" t="str">
        <f>IF(ROW()-ROW($A$9)&gt;$G$7, "", CARB_Defaults!L$11*$L10/CARB_Defaults!L$13)</f>
        <v/>
      </c>
      <c r="AJ10" s="117" t="str">
        <f>IF(ROW()-ROW($A$9)&gt;$G$7, "", IF(AA10="", "", AA10*$H10*$K10*$M10))</f>
        <v/>
      </c>
      <c r="AK10" s="81" t="str">
        <f t="shared" ref="AK10:AK68" si="8">IF(ROW()-ROW($A$9)&gt;$G$7, "", IF(AB10="", "", AB10*$H10*$K10*$M10))</f>
        <v/>
      </c>
      <c r="AL10" s="81" t="str">
        <f t="shared" ref="AL10:AL68" si="9">IF(ROW()-ROW($A$9)&gt;$G$7, "", IF(AC10="", "", AC10*$H10*$K10*$M10))</f>
        <v/>
      </c>
      <c r="AM10" s="81" t="str">
        <f t="shared" ref="AM10:AM68" si="10">IF(ROW()-ROW($A$9)&gt;$G$7, "", IF(AD10="", "", AD10*$H10*$K10*$M10))</f>
        <v/>
      </c>
      <c r="AN10" s="81" t="str">
        <f t="shared" ref="AN10:AN68" si="11">IF(ROW()-ROW($A$9)&gt;$G$7, "", IF(AE10="", "", AE10*$H10*$K10*$M10))</f>
        <v/>
      </c>
      <c r="AO10" s="82" t="str">
        <f t="shared" ref="AO10:AO68" si="12">IF(ROW()-ROW($A$9)&gt;$G$7, "", IF(AF10="", "", AF10*$H10*$K10*$M10))</f>
        <v/>
      </c>
      <c r="AP10" s="82" t="str">
        <f t="shared" ref="AP10:AP68" si="13">IF(ROW()-ROW($A$9)&gt;$G$7, "", IF(AG10="", "", AG10*$H10*$K10*$M10))</f>
        <v/>
      </c>
      <c r="AQ10" s="82" t="str">
        <f t="shared" ref="AQ10:AQ68" si="14">IF(ROW()-ROW($A$9)&gt;$G$7, "", IF(AH10="", "", AH10*$H10*$K10*$M10))</f>
        <v/>
      </c>
      <c r="AR10" s="83" t="str">
        <f t="shared" ref="AR10:AR68" si="15">IF(ROW()-ROW($A$9)&gt;$G$7, "", IF(AI10="", "", AI10*$H10*$K10*$M10))</f>
        <v/>
      </c>
      <c r="AS10" s="153" t="str">
        <f>IF(ROW()-ROW($A$9)&gt;$G$7,"",SUMIFS(CARB_EFs!AA$9:AA$20,CARB_EFs!$W$9:$W$20,Calculations!$J10,CARB_EFs!$Y$9:$Y$20,Calculations!$AV10))</f>
        <v/>
      </c>
      <c r="AT10" s="151" t="str">
        <f>IF(ROW()-ROW($A$9)&gt;$G$7,"",SUMIFS(CARB_EFs!AB$9:AB$20,CARB_EFs!$W$9:$W$20,Calculations!$J10,CARB_EFs!$Y$9:$Y$20,Calculations!$AV10))</f>
        <v/>
      </c>
      <c r="AU10" s="152" t="str">
        <f>IF(ROW()-ROW($A$9)&gt;$G$7,"",SUMIFS(CARB_EFs!AC$9:AC$20,CARB_EFs!$W$9:$W$20,Calculations!$J10,CARB_EFs!$Y$9:$Y$20,Calculations!$AV10))</f>
        <v/>
      </c>
      <c r="AV10" s="74" t="str">
        <f>IF(ROW()-ROW($A$9)&gt;$G$7,"",VLOOKUP($F10,CHOOSE($J10,CARB_EFs!$Y$9:$Y$11,CARB_EFs!$Y$12:$Y$14,CARB_EFs!$Y$15:$Y$17,CARB_EFs!$Y$18:$Y$20),1))</f>
        <v/>
      </c>
    </row>
    <row r="11" spans="1:48" x14ac:dyDescent="0.25">
      <c r="B11" s="44" t="str">
        <f>IF(ROW()-ROW($A$9)&gt;$G$7, "", Input!C29)</f>
        <v/>
      </c>
      <c r="C11" s="40" t="str">
        <f>IF(ROW()-ROW($A$9)&gt;$G$7, "", Input!D29)</f>
        <v/>
      </c>
      <c r="D11" s="45" t="str">
        <f t="shared" si="0"/>
        <v/>
      </c>
      <c r="E11" s="45" t="str">
        <f t="array" ref="E11">IF(ROW()-ROW($A$9)&gt;$G$7, "", INDEX(CARB_Defaults!G$16:G$43, MATCH(C11&amp;D11,CARB_Defaults!I$16:I$43&amp;CARB_Defaults!H$16:H$43, 0)))</f>
        <v/>
      </c>
      <c r="F11" s="135" t="str">
        <f>IF(ROW()-ROW($A$9)&gt;$G$7, "", IF(Input!$F29="",$C$7-ROUND(VLOOKUP(C11,CARB_Defaults!$P$9:$T$36,3,FALSE),0),Input!$F29))</f>
        <v/>
      </c>
      <c r="G11" s="135" t="str">
        <f t="shared" ref="G11:G68" si="16">IF(ROW()-ROW($A$9)&gt;$G$7,"",IF(F11&gt;2020,2020,IF(F11&lt;1987,1987,F11)))</f>
        <v/>
      </c>
      <c r="H11" s="62" t="str">
        <f>IF(ROW()-ROW($A$9)&gt;$G$7, "", IF(Input!G29="",VLOOKUP(C11,CARB_Defaults!$P$9:$T$36,5,FALSE),Input!G29))</f>
        <v/>
      </c>
      <c r="I11" s="45" t="str">
        <f>IF(ROW()-ROW($A$9)&gt;$G$7, "", IF(LEFT(E11,1)&lt;&gt;"C",
INDEX(CARB_Defaults!C$9:C$17,MATCH(H11,CARB_Defaults!D$9:D$17,1)),
INDEX(CARB_Defaults!C$18:C$27,MATCH(H11,CARB_Defaults!D$18:D$27,1))))</f>
        <v/>
      </c>
      <c r="J11" s="45" t="str">
        <f t="shared" si="1"/>
        <v/>
      </c>
      <c r="K11" s="65" t="str">
        <f>IF(ROW()-ROW($A$9)&gt;$G$7,"",INDEX(CARB_Defaults!Q$9:Q$36,MATCH($C11,CARB_Defaults!P$9:P$36,0)))</f>
        <v/>
      </c>
      <c r="L11" s="65" t="str">
        <f>IF(ROW()-ROW($A$9)&gt;$G$7, "", INDEX(CARB_EFs!K$9:K$2624, MATCH($E11&amp;"_"&amp;$I11&amp;"_"&amp;$G11, CARB_EFs!$B$9:$B$2624, 0)))</f>
        <v/>
      </c>
      <c r="M11" s="121" t="str">
        <f>IF(ROW()-ROW($A$9)&gt;$G$7, "", Input!E29)</f>
        <v/>
      </c>
      <c r="N11" s="119" t="str">
        <f>IF(ROW()-ROW($A$9)&gt;$G$7,"",INDEX(CARB_Defaults!S$9:S$36,MATCH($E11,CARB_Defaults!O$9:O$36,0)))</f>
        <v/>
      </c>
      <c r="O11" s="78" t="str">
        <f t="shared" ref="O11:O68" si="17">IF(ROW()-ROW($A$9)&gt;$G$7, "", IF($C$7-F11&lt;0,0,$C$7-F11))</f>
        <v/>
      </c>
      <c r="P11" s="95" t="str">
        <f>IF(ROW()-ROW($A$9)&gt;$G$7, "", INDEX(CARB_Defaults!R$9:R$36, MATCH(C11, CARB_Defaults!P$9:P$36, 0)))</f>
        <v/>
      </c>
      <c r="Q11" s="69" t="str">
        <f>IF(ROW()-ROW($A$9)&gt;$G$7, "", INDEX(CARB_EFs!I$9:I$2624, MATCH($E11&amp;"_"&amp;$I11&amp;"_"&amp;$G11, CARB_EFs!$B$9:$B$2624, 0)))</f>
        <v/>
      </c>
      <c r="R11" s="67" t="str">
        <f>IF(ROW()-ROW($A$9)&gt;$G$7, "", INDEX(CARB_EFs!J$9:J$2624, MATCH($E11&amp;"_"&amp;$I11&amp;"_"&amp;$G11, CARB_EFs!$B$9:$B$2624, 0)))</f>
        <v/>
      </c>
      <c r="S11" s="67" t="str">
        <f>IF(ROW()-ROW($A$9)&gt;$G$7, "", INDEX(CARB_EFs!H$9:H$2624, MATCH($E11&amp;"_"&amp;$I11&amp;"_"&amp;$G11, CARB_EFs!$B$9:$B$2624, 0)))</f>
        <v/>
      </c>
      <c r="T11" s="67" t="str">
        <f>IF(ROW()-ROW($A$9)&gt;$G$7, "", INDEX(CARB_EFs!F$9:F$2624, MATCH($E11&amp;"_"&amp;$I11&amp;"_"&amp;$G11, CARB_EFs!$B$9:$B$2624, 0)))</f>
        <v/>
      </c>
      <c r="U11" s="66" t="str">
        <f>IF(ROW()-ROW($A$9)&gt;$G$7, "", INDEX(CARB_EFs!G$9:G$2624, MATCH($E11&amp;"_"&amp;$I11&amp;"_"&amp;$G11, CARB_EFs!$B$9:$B$2624, 0)))</f>
        <v/>
      </c>
      <c r="V11" s="72" t="str">
        <f>IF(ROW()-ROW($A$9)&gt;$G$7, "", INDEX(CARB_EFs!T$9:T$64, MATCH($E11&amp;"_"&amp;$I11, CARB_EFs!$M$9:$M$64, 0)))</f>
        <v/>
      </c>
      <c r="W11" s="103" t="str">
        <f>IF(ROW()-ROW($A$9)&gt;$G$7, "", INDEX(CARB_EFs!U$9:U$64, MATCH($E11&amp;"_"&amp;$I11, CARB_EFs!$M$9:$M$64, 0)))</f>
        <v/>
      </c>
      <c r="X11" s="103" t="str">
        <f>IF(ROW()-ROW($A$9)&gt;$G$7, "", INDEX(CARB_EFs!S$9:S$64, MATCH($E11&amp;"_"&amp;$I11, CARB_EFs!$M$9:$M$64, 0)))</f>
        <v/>
      </c>
      <c r="Y11" s="103" t="str">
        <f>IF(ROW()-ROW($A$9)&gt;$G$7, "", INDEX(CARB_EFs!P$9:P$64, MATCH($E11&amp;"_"&amp;$I11, CARB_EFs!$M$9:$M$64, 0)))</f>
        <v/>
      </c>
      <c r="Z11" s="57" t="str">
        <f>IF(ROW()-ROW($A$9)&gt;$G$7, "", INDEX(CARB_EFs!R$9:R$64, MATCH($E11&amp;"_"&amp;$I11, CARB_EFs!$M$9:$M$64, 0)))</f>
        <v/>
      </c>
      <c r="AA11" s="69" t="str">
        <f t="shared" si="2"/>
        <v/>
      </c>
      <c r="AB11" s="68" t="str">
        <f t="shared" si="3"/>
        <v/>
      </c>
      <c r="AC11" s="68" t="str">
        <f t="shared" si="4"/>
        <v/>
      </c>
      <c r="AD11" s="68" t="str">
        <f t="shared" si="5"/>
        <v/>
      </c>
      <c r="AE11" s="67" t="str">
        <f t="shared" si="6"/>
        <v/>
      </c>
      <c r="AF11" s="67" t="str">
        <f t="shared" si="7"/>
        <v/>
      </c>
      <c r="AG11" s="67" t="str">
        <f>IF(ROW()-ROW($A$9)&gt;$G$7, "", CARB_Defaults!L$9*$L11/CARB_Defaults!L$13)</f>
        <v/>
      </c>
      <c r="AH11" s="67" t="str">
        <f>IF(ROW()-ROW($A$9)&gt;$G$7, "", CARB_Defaults!L$10*$L11/CARB_Defaults!L$13)</f>
        <v/>
      </c>
      <c r="AI11" s="66" t="str">
        <f>IF(ROW()-ROW($A$9)&gt;$G$7, "", CARB_Defaults!L$11*$L11/CARB_Defaults!L$13)</f>
        <v/>
      </c>
      <c r="AJ11" s="117" t="str">
        <f t="shared" ref="AJ11:AJ68" si="18">IF(ROW()-ROW($A$9)&gt;$G$7, "", IF(AA11="", "", AA11*$H11*$K11*$M11))</f>
        <v/>
      </c>
      <c r="AK11" s="81" t="str">
        <f t="shared" si="8"/>
        <v/>
      </c>
      <c r="AL11" s="81" t="str">
        <f t="shared" si="9"/>
        <v/>
      </c>
      <c r="AM11" s="81" t="str">
        <f t="shared" si="10"/>
        <v/>
      </c>
      <c r="AN11" s="81" t="str">
        <f t="shared" si="11"/>
        <v/>
      </c>
      <c r="AO11" s="82" t="str">
        <f t="shared" si="12"/>
        <v/>
      </c>
      <c r="AP11" s="82" t="str">
        <f t="shared" si="13"/>
        <v/>
      </c>
      <c r="AQ11" s="82" t="str">
        <f t="shared" si="14"/>
        <v/>
      </c>
      <c r="AR11" s="83" t="str">
        <f t="shared" si="15"/>
        <v/>
      </c>
      <c r="AS11" s="153" t="str">
        <f>IF(ROW()-ROW($A$9)&gt;$G$7,"",SUMIFS(CARB_EFs!AA$9:AA$20,CARB_EFs!$W$9:$W$20,Calculations!$J11,CARB_EFs!$Y$9:$Y$20,Calculations!$AV11))</f>
        <v/>
      </c>
      <c r="AT11" s="151" t="str">
        <f>IF(ROW()-ROW($A$9)&gt;$G$7,"",SUMIFS(CARB_EFs!AB$9:AB$20,CARB_EFs!$W$9:$W$20,Calculations!$J11,CARB_EFs!$Y$9:$Y$20,Calculations!$AV11))</f>
        <v/>
      </c>
      <c r="AU11" s="152" t="str">
        <f>IF(ROW()-ROW($A$9)&gt;$G$7,"",SUMIFS(CARB_EFs!AC$9:AC$20,CARB_EFs!$W$9:$W$20,Calculations!$J11,CARB_EFs!$Y$9:$Y$20,Calculations!$AV11))</f>
        <v/>
      </c>
      <c r="AV11" s="74" t="str">
        <f>IF(ROW()-ROW($A$9)&gt;$G$7,"",VLOOKUP($F11,CHOOSE($J11,CARB_EFs!$Y$9:$Y$11,CARB_EFs!$Y$12:$Y$14,CARB_EFs!$Y$15:$Y$17,CARB_EFs!$Y$18:$Y$20),1))</f>
        <v/>
      </c>
    </row>
    <row r="12" spans="1:48" x14ac:dyDescent="0.25">
      <c r="B12" s="44" t="str">
        <f>IF(ROW()-ROW($A$9)&gt;$G$7, "", Input!C30)</f>
        <v/>
      </c>
      <c r="C12" s="40" t="str">
        <f>IF(ROW()-ROW($A$9)&gt;$G$7, "", Input!D30)</f>
        <v/>
      </c>
      <c r="D12" s="45" t="str">
        <f t="shared" si="0"/>
        <v/>
      </c>
      <c r="E12" s="45" t="str">
        <f t="array" ref="E12">IF(ROW()-ROW($A$9)&gt;$G$7, "", INDEX(CARB_Defaults!G$16:G$43, MATCH(C12&amp;D12,CARB_Defaults!I$16:I$43&amp;CARB_Defaults!H$16:H$43, 0)))</f>
        <v/>
      </c>
      <c r="F12" s="135" t="str">
        <f>IF(ROW()-ROW($A$9)&gt;$G$7, "", IF(Input!$F30="",$C$7-ROUND(VLOOKUP(C12,CARB_Defaults!$P$9:$T$36,3,FALSE),0),Input!$F30))</f>
        <v/>
      </c>
      <c r="G12" s="135" t="str">
        <f t="shared" si="16"/>
        <v/>
      </c>
      <c r="H12" s="62" t="str">
        <f>IF(ROW()-ROW($A$9)&gt;$G$7, "", IF(Input!G30="",VLOOKUP(C12,CARB_Defaults!$P$9:$T$36,5,FALSE),Input!G30))</f>
        <v/>
      </c>
      <c r="I12" s="45" t="str">
        <f>IF(ROW()-ROW($A$9)&gt;$G$7, "", IF(LEFT(E12,1)&lt;&gt;"C",
INDEX(CARB_Defaults!C$9:C$17,MATCH(H12,CARB_Defaults!D$9:D$17,1)),
INDEX(CARB_Defaults!C$18:C$27,MATCH(H12,CARB_Defaults!D$18:D$27,1))))</f>
        <v/>
      </c>
      <c r="J12" s="45" t="str">
        <f t="shared" si="1"/>
        <v/>
      </c>
      <c r="K12" s="65" t="str">
        <f>IF(ROW()-ROW($A$9)&gt;$G$7,"",INDEX(CARB_Defaults!Q$9:Q$36,MATCH($C12,CARB_Defaults!P$9:P$36,0)))</f>
        <v/>
      </c>
      <c r="L12" s="65" t="str">
        <f>IF(ROW()-ROW($A$9)&gt;$G$7, "", INDEX(CARB_EFs!K$9:K$2624, MATCH($E12&amp;"_"&amp;$I12&amp;"_"&amp;$G12, CARB_EFs!$B$9:$B$2624, 0)))</f>
        <v/>
      </c>
      <c r="M12" s="121" t="str">
        <f>IF(ROW()-ROW($A$9)&gt;$G$7, "", Input!E30)</f>
        <v/>
      </c>
      <c r="N12" s="119" t="str">
        <f>IF(ROW()-ROW($A$9)&gt;$G$7,"",INDEX(CARB_Defaults!S$9:S$36,MATCH($E12,CARB_Defaults!O$9:O$36,0)))</f>
        <v/>
      </c>
      <c r="O12" s="78" t="str">
        <f t="shared" si="17"/>
        <v/>
      </c>
      <c r="P12" s="95" t="str">
        <f>IF(ROW()-ROW($A$9)&gt;$G$7, "", INDEX(CARB_Defaults!R$9:R$36, MATCH(C12, CARB_Defaults!P$9:P$36, 0)))</f>
        <v/>
      </c>
      <c r="Q12" s="69" t="str">
        <f>IF(ROW()-ROW($A$9)&gt;$G$7, "", INDEX(CARB_EFs!I$9:I$2624, MATCH($E12&amp;"_"&amp;$I12&amp;"_"&amp;$G12, CARB_EFs!$B$9:$B$2624, 0)))</f>
        <v/>
      </c>
      <c r="R12" s="67" t="str">
        <f>IF(ROW()-ROW($A$9)&gt;$G$7, "", INDEX(CARB_EFs!J$9:J$2624, MATCH($E12&amp;"_"&amp;$I12&amp;"_"&amp;$G12, CARB_EFs!$B$9:$B$2624, 0)))</f>
        <v/>
      </c>
      <c r="S12" s="67" t="str">
        <f>IF(ROW()-ROW($A$9)&gt;$G$7, "", INDEX(CARB_EFs!H$9:H$2624, MATCH($E12&amp;"_"&amp;$I12&amp;"_"&amp;$G12, CARB_EFs!$B$9:$B$2624, 0)))</f>
        <v/>
      </c>
      <c r="T12" s="67" t="str">
        <f>IF(ROW()-ROW($A$9)&gt;$G$7, "", INDEX(CARB_EFs!F$9:F$2624, MATCH($E12&amp;"_"&amp;$I12&amp;"_"&amp;$G12, CARB_EFs!$B$9:$B$2624, 0)))</f>
        <v/>
      </c>
      <c r="U12" s="66" t="str">
        <f>IF(ROW()-ROW($A$9)&gt;$G$7, "", INDEX(CARB_EFs!G$9:G$2624, MATCH($E12&amp;"_"&amp;$I12&amp;"_"&amp;$G12, CARB_EFs!$B$9:$B$2624, 0)))</f>
        <v/>
      </c>
      <c r="V12" s="72" t="str">
        <f>IF(ROW()-ROW($A$9)&gt;$G$7, "", INDEX(CARB_EFs!T$9:T$64, MATCH($E12&amp;"_"&amp;$I12, CARB_EFs!$M$9:$M$64, 0)))</f>
        <v/>
      </c>
      <c r="W12" s="103" t="str">
        <f>IF(ROW()-ROW($A$9)&gt;$G$7, "", INDEX(CARB_EFs!U$9:U$64, MATCH($E12&amp;"_"&amp;$I12, CARB_EFs!$M$9:$M$64, 0)))</f>
        <v/>
      </c>
      <c r="X12" s="103" t="str">
        <f>IF(ROW()-ROW($A$9)&gt;$G$7, "", INDEX(CARB_EFs!S$9:S$64, MATCH($E12&amp;"_"&amp;$I12, CARB_EFs!$M$9:$M$64, 0)))</f>
        <v/>
      </c>
      <c r="Y12" s="103" t="str">
        <f>IF(ROW()-ROW($A$9)&gt;$G$7, "", INDEX(CARB_EFs!P$9:P$64, MATCH($E12&amp;"_"&amp;$I12, CARB_EFs!$M$9:$M$64, 0)))</f>
        <v/>
      </c>
      <c r="Z12" s="57" t="str">
        <f>IF(ROW()-ROW($A$9)&gt;$G$7, "", INDEX(CARB_EFs!R$9:R$64, MATCH($E12&amp;"_"&amp;$I12, CARB_EFs!$M$9:$M$64, 0)))</f>
        <v/>
      </c>
      <c r="AA12" s="69" t="str">
        <f t="shared" si="2"/>
        <v/>
      </c>
      <c r="AB12" s="68" t="str">
        <f t="shared" si="3"/>
        <v/>
      </c>
      <c r="AC12" s="68" t="str">
        <f t="shared" si="4"/>
        <v/>
      </c>
      <c r="AD12" s="68" t="str">
        <f t="shared" si="5"/>
        <v/>
      </c>
      <c r="AE12" s="67" t="str">
        <f t="shared" si="6"/>
        <v/>
      </c>
      <c r="AF12" s="67" t="str">
        <f t="shared" si="7"/>
        <v/>
      </c>
      <c r="AG12" s="67" t="str">
        <f>IF(ROW()-ROW($A$9)&gt;$G$7, "", CARB_Defaults!L$9*$L12/CARB_Defaults!L$13)</f>
        <v/>
      </c>
      <c r="AH12" s="67" t="str">
        <f>IF(ROW()-ROW($A$9)&gt;$G$7, "", CARB_Defaults!L$10*$L12/CARB_Defaults!L$13)</f>
        <v/>
      </c>
      <c r="AI12" s="66" t="str">
        <f>IF(ROW()-ROW($A$9)&gt;$G$7, "", CARB_Defaults!L$11*$L12/CARB_Defaults!L$13)</f>
        <v/>
      </c>
      <c r="AJ12" s="117" t="str">
        <f t="shared" si="18"/>
        <v/>
      </c>
      <c r="AK12" s="81" t="str">
        <f t="shared" si="8"/>
        <v/>
      </c>
      <c r="AL12" s="81" t="str">
        <f t="shared" si="9"/>
        <v/>
      </c>
      <c r="AM12" s="81" t="str">
        <f t="shared" si="10"/>
        <v/>
      </c>
      <c r="AN12" s="81" t="str">
        <f t="shared" si="11"/>
        <v/>
      </c>
      <c r="AO12" s="82" t="str">
        <f t="shared" si="12"/>
        <v/>
      </c>
      <c r="AP12" s="82" t="str">
        <f t="shared" si="13"/>
        <v/>
      </c>
      <c r="AQ12" s="82" t="str">
        <f t="shared" si="14"/>
        <v/>
      </c>
      <c r="AR12" s="83" t="str">
        <f t="shared" si="15"/>
        <v/>
      </c>
      <c r="AS12" s="153" t="str">
        <f>IF(ROW()-ROW($A$9)&gt;$G$7,"",SUMIFS(CARB_EFs!AA$9:AA$20,CARB_EFs!$W$9:$W$20,Calculations!$J12,CARB_EFs!$Y$9:$Y$20,Calculations!$AV12))</f>
        <v/>
      </c>
      <c r="AT12" s="151" t="str">
        <f>IF(ROW()-ROW($A$9)&gt;$G$7,"",SUMIFS(CARB_EFs!AB$9:AB$20,CARB_EFs!$W$9:$W$20,Calculations!$J12,CARB_EFs!$Y$9:$Y$20,Calculations!$AV12))</f>
        <v/>
      </c>
      <c r="AU12" s="152" t="str">
        <f>IF(ROW()-ROW($A$9)&gt;$G$7,"",SUMIFS(CARB_EFs!AC$9:AC$20,CARB_EFs!$W$9:$W$20,Calculations!$J12,CARB_EFs!$Y$9:$Y$20,Calculations!$AV12))</f>
        <v/>
      </c>
      <c r="AV12" s="74" t="str">
        <f>IF(ROW()-ROW($A$9)&gt;$G$7,"",VLOOKUP($F12,CHOOSE($J12,CARB_EFs!$Y$9:$Y$11,CARB_EFs!$Y$12:$Y$14,CARB_EFs!$Y$15:$Y$17,CARB_EFs!$Y$18:$Y$20),1))</f>
        <v/>
      </c>
    </row>
    <row r="13" spans="1:48" x14ac:dyDescent="0.25">
      <c r="B13" s="44" t="str">
        <f>IF(ROW()-ROW($A$9)&gt;$G$7, "", Input!C31)</f>
        <v/>
      </c>
      <c r="C13" s="40" t="str">
        <f>IF(ROW()-ROW($A$9)&gt;$G$7, "", Input!D31)</f>
        <v/>
      </c>
      <c r="D13" s="45" t="str">
        <f t="shared" si="0"/>
        <v/>
      </c>
      <c r="E13" s="45" t="str">
        <f t="array" ref="E13">IF(ROW()-ROW($A$9)&gt;$G$7, "", INDEX(CARB_Defaults!G$16:G$43, MATCH(C13&amp;D13,CARB_Defaults!I$16:I$43&amp;CARB_Defaults!H$16:H$43, 0)))</f>
        <v/>
      </c>
      <c r="F13" s="135" t="str">
        <f>IF(ROW()-ROW($A$9)&gt;$G$7, "", IF(Input!$F31="",$C$7-ROUND(VLOOKUP(C13,CARB_Defaults!$P$9:$T$36,3,FALSE),0),Input!$F31))</f>
        <v/>
      </c>
      <c r="G13" s="135" t="str">
        <f t="shared" si="16"/>
        <v/>
      </c>
      <c r="H13" s="62" t="str">
        <f>IF(ROW()-ROW($A$9)&gt;$G$7, "", IF(Input!G31="",VLOOKUP(C13,CARB_Defaults!$P$9:$T$36,5,FALSE),Input!G31))</f>
        <v/>
      </c>
      <c r="I13" s="45" t="str">
        <f>IF(ROW()-ROW($A$9)&gt;$G$7, "", IF(LEFT(E13,1)&lt;&gt;"C",
INDEX(CARB_Defaults!C$9:C$17,MATCH(H13,CARB_Defaults!D$9:D$17,1)),
INDEX(CARB_Defaults!C$18:C$27,MATCH(H13,CARB_Defaults!D$18:D$27,1))))</f>
        <v/>
      </c>
      <c r="J13" s="45" t="str">
        <f t="shared" si="1"/>
        <v/>
      </c>
      <c r="K13" s="65" t="str">
        <f>IF(ROW()-ROW($A$9)&gt;$G$7,"",INDEX(CARB_Defaults!Q$9:Q$36,MATCH($C13,CARB_Defaults!P$9:P$36,0)))</f>
        <v/>
      </c>
      <c r="L13" s="65" t="str">
        <f>IF(ROW()-ROW($A$9)&gt;$G$7, "", INDEX(CARB_EFs!K$9:K$2624, MATCH($E13&amp;"_"&amp;$I13&amp;"_"&amp;$G13, CARB_EFs!$B$9:$B$2624, 0)))</f>
        <v/>
      </c>
      <c r="M13" s="121" t="str">
        <f>IF(ROW()-ROW($A$9)&gt;$G$7, "", Input!E31)</f>
        <v/>
      </c>
      <c r="N13" s="119" t="str">
        <f>IF(ROW()-ROW($A$9)&gt;$G$7,"",INDEX(CARB_Defaults!S$9:S$36,MATCH($E13,CARB_Defaults!O$9:O$36,0)))</f>
        <v/>
      </c>
      <c r="O13" s="78" t="str">
        <f t="shared" si="17"/>
        <v/>
      </c>
      <c r="P13" s="95" t="str">
        <f>IF(ROW()-ROW($A$9)&gt;$G$7, "", INDEX(CARB_Defaults!R$9:R$36, MATCH(C13, CARB_Defaults!P$9:P$36, 0)))</f>
        <v/>
      </c>
      <c r="Q13" s="69" t="str">
        <f>IF(ROW()-ROW($A$9)&gt;$G$7, "", INDEX(CARB_EFs!I$9:I$2624, MATCH($E13&amp;"_"&amp;$I13&amp;"_"&amp;$G13, CARB_EFs!$B$9:$B$2624, 0)))</f>
        <v/>
      </c>
      <c r="R13" s="67" t="str">
        <f>IF(ROW()-ROW($A$9)&gt;$G$7, "", INDEX(CARB_EFs!J$9:J$2624, MATCH($E13&amp;"_"&amp;$I13&amp;"_"&amp;$G13, CARB_EFs!$B$9:$B$2624, 0)))</f>
        <v/>
      </c>
      <c r="S13" s="67" t="str">
        <f>IF(ROW()-ROW($A$9)&gt;$G$7, "", INDEX(CARB_EFs!H$9:H$2624, MATCH($E13&amp;"_"&amp;$I13&amp;"_"&amp;$G13, CARB_EFs!$B$9:$B$2624, 0)))</f>
        <v/>
      </c>
      <c r="T13" s="67" t="str">
        <f>IF(ROW()-ROW($A$9)&gt;$G$7, "", INDEX(CARB_EFs!F$9:F$2624, MATCH($E13&amp;"_"&amp;$I13&amp;"_"&amp;$G13, CARB_EFs!$B$9:$B$2624, 0)))</f>
        <v/>
      </c>
      <c r="U13" s="66" t="str">
        <f>IF(ROW()-ROW($A$9)&gt;$G$7, "", INDEX(CARB_EFs!G$9:G$2624, MATCH($E13&amp;"_"&amp;$I13&amp;"_"&amp;$G13, CARB_EFs!$B$9:$B$2624, 0)))</f>
        <v/>
      </c>
      <c r="V13" s="72" t="str">
        <f>IF(ROW()-ROW($A$9)&gt;$G$7, "", INDEX(CARB_EFs!T$9:T$64, MATCH($E13&amp;"_"&amp;$I13, CARB_EFs!$M$9:$M$64, 0)))</f>
        <v/>
      </c>
      <c r="W13" s="103" t="str">
        <f>IF(ROW()-ROW($A$9)&gt;$G$7, "", INDEX(CARB_EFs!U$9:U$64, MATCH($E13&amp;"_"&amp;$I13, CARB_EFs!$M$9:$M$64, 0)))</f>
        <v/>
      </c>
      <c r="X13" s="103" t="str">
        <f>IF(ROW()-ROW($A$9)&gt;$G$7, "", INDEX(CARB_EFs!S$9:S$64, MATCH($E13&amp;"_"&amp;$I13, CARB_EFs!$M$9:$M$64, 0)))</f>
        <v/>
      </c>
      <c r="Y13" s="103" t="str">
        <f>IF(ROW()-ROW($A$9)&gt;$G$7, "", INDEX(CARB_EFs!P$9:P$64, MATCH($E13&amp;"_"&amp;$I13, CARB_EFs!$M$9:$M$64, 0)))</f>
        <v/>
      </c>
      <c r="Z13" s="57" t="str">
        <f>IF(ROW()-ROW($A$9)&gt;$G$7, "", INDEX(CARB_EFs!R$9:R$64, MATCH($E13&amp;"_"&amp;$I13, CARB_EFs!$M$9:$M$64, 0)))</f>
        <v/>
      </c>
      <c r="AA13" s="69" t="str">
        <f t="shared" si="2"/>
        <v/>
      </c>
      <c r="AB13" s="68" t="str">
        <f t="shared" si="3"/>
        <v/>
      </c>
      <c r="AC13" s="68" t="str">
        <f t="shared" si="4"/>
        <v/>
      </c>
      <c r="AD13" s="68" t="str">
        <f t="shared" si="5"/>
        <v/>
      </c>
      <c r="AE13" s="67" t="str">
        <f t="shared" si="6"/>
        <v/>
      </c>
      <c r="AF13" s="67" t="str">
        <f t="shared" si="7"/>
        <v/>
      </c>
      <c r="AG13" s="67" t="str">
        <f>IF(ROW()-ROW($A$9)&gt;$G$7, "", CARB_Defaults!L$9*$L13/CARB_Defaults!L$13)</f>
        <v/>
      </c>
      <c r="AH13" s="67" t="str">
        <f>IF(ROW()-ROW($A$9)&gt;$G$7, "", CARB_Defaults!L$10*$L13/CARB_Defaults!L$13)</f>
        <v/>
      </c>
      <c r="AI13" s="66" t="str">
        <f>IF(ROW()-ROW($A$9)&gt;$G$7, "", CARB_Defaults!L$11*$L13/CARB_Defaults!L$13)</f>
        <v/>
      </c>
      <c r="AJ13" s="117" t="str">
        <f t="shared" si="18"/>
        <v/>
      </c>
      <c r="AK13" s="81" t="str">
        <f t="shared" si="8"/>
        <v/>
      </c>
      <c r="AL13" s="81" t="str">
        <f t="shared" si="9"/>
        <v/>
      </c>
      <c r="AM13" s="81" t="str">
        <f t="shared" si="10"/>
        <v/>
      </c>
      <c r="AN13" s="81" t="str">
        <f t="shared" si="11"/>
        <v/>
      </c>
      <c r="AO13" s="82" t="str">
        <f t="shared" si="12"/>
        <v/>
      </c>
      <c r="AP13" s="82" t="str">
        <f t="shared" si="13"/>
        <v/>
      </c>
      <c r="AQ13" s="82" t="str">
        <f t="shared" si="14"/>
        <v/>
      </c>
      <c r="AR13" s="83" t="str">
        <f t="shared" si="15"/>
        <v/>
      </c>
      <c r="AS13" s="153" t="str">
        <f>IF(ROW()-ROW($A$9)&gt;$G$7,"",SUMIFS(CARB_EFs!AA$9:AA$20,CARB_EFs!$W$9:$W$20,Calculations!$J13,CARB_EFs!$Y$9:$Y$20,Calculations!$AV13))</f>
        <v/>
      </c>
      <c r="AT13" s="151" t="str">
        <f>IF(ROW()-ROW($A$9)&gt;$G$7,"",SUMIFS(CARB_EFs!AB$9:AB$20,CARB_EFs!$W$9:$W$20,Calculations!$J13,CARB_EFs!$Y$9:$Y$20,Calculations!$AV13))</f>
        <v/>
      </c>
      <c r="AU13" s="152" t="str">
        <f>IF(ROW()-ROW($A$9)&gt;$G$7,"",SUMIFS(CARB_EFs!AC$9:AC$20,CARB_EFs!$W$9:$W$20,Calculations!$J13,CARB_EFs!$Y$9:$Y$20,Calculations!$AV13))</f>
        <v/>
      </c>
      <c r="AV13" s="74" t="str">
        <f>IF(ROW()-ROW($A$9)&gt;$G$7,"",VLOOKUP($F13,CHOOSE($J13,CARB_EFs!$Y$9:$Y$11,CARB_EFs!$Y$12:$Y$14,CARB_EFs!$Y$15:$Y$17,CARB_EFs!$Y$18:$Y$20),1))</f>
        <v/>
      </c>
    </row>
    <row r="14" spans="1:48" x14ac:dyDescent="0.25">
      <c r="B14" s="44" t="str">
        <f>IF(ROW()-ROW($A$9)&gt;$G$7, "", Input!C32)</f>
        <v/>
      </c>
      <c r="C14" s="40" t="str">
        <f>IF(ROW()-ROW($A$9)&gt;$G$7, "", Input!D32)</f>
        <v/>
      </c>
      <c r="D14" s="45" t="str">
        <f t="shared" si="0"/>
        <v/>
      </c>
      <c r="E14" s="45" t="str">
        <f t="array" ref="E14">IF(ROW()-ROW($A$9)&gt;$G$7, "", INDEX(CARB_Defaults!G$16:G$43, MATCH(C14&amp;D14,CARB_Defaults!I$16:I$43&amp;CARB_Defaults!H$16:H$43, 0)))</f>
        <v/>
      </c>
      <c r="F14" s="135" t="str">
        <f>IF(ROW()-ROW($A$9)&gt;$G$7, "", IF(Input!$F32="",$C$7-ROUND(VLOOKUP(C14,CARB_Defaults!$P$9:$T$36,3,FALSE),0),Input!$F32))</f>
        <v/>
      </c>
      <c r="G14" s="135" t="str">
        <f t="shared" si="16"/>
        <v/>
      </c>
      <c r="H14" s="62" t="str">
        <f>IF(ROW()-ROW($A$9)&gt;$G$7, "", IF(Input!G32="",VLOOKUP(C14,CARB_Defaults!$P$9:$T$36,5,FALSE),Input!G32))</f>
        <v/>
      </c>
      <c r="I14" s="45" t="str">
        <f>IF(ROW()-ROW($A$9)&gt;$G$7, "", IF(LEFT(E14,1)&lt;&gt;"C",
INDEX(CARB_Defaults!C$9:C$17,MATCH(H14,CARB_Defaults!D$9:D$17,1)),
INDEX(CARB_Defaults!C$18:C$27,MATCH(H14,CARB_Defaults!D$18:D$27,1))))</f>
        <v/>
      </c>
      <c r="J14" s="45" t="str">
        <f t="shared" si="1"/>
        <v/>
      </c>
      <c r="K14" s="65" t="str">
        <f>IF(ROW()-ROW($A$9)&gt;$G$7,"",INDEX(CARB_Defaults!Q$9:Q$36,MATCH($C14,CARB_Defaults!P$9:P$36,0)))</f>
        <v/>
      </c>
      <c r="L14" s="65" t="str">
        <f>IF(ROW()-ROW($A$9)&gt;$G$7, "", INDEX(CARB_EFs!K$9:K$2624, MATCH($E14&amp;"_"&amp;$I14&amp;"_"&amp;$G14, CARB_EFs!$B$9:$B$2624, 0)))</f>
        <v/>
      </c>
      <c r="M14" s="121" t="str">
        <f>IF(ROW()-ROW($A$9)&gt;$G$7, "", Input!E32)</f>
        <v/>
      </c>
      <c r="N14" s="119" t="str">
        <f>IF(ROW()-ROW($A$9)&gt;$G$7,"",INDEX(CARB_Defaults!S$9:S$36,MATCH($E14,CARB_Defaults!O$9:O$36,0)))</f>
        <v/>
      </c>
      <c r="O14" s="78" t="str">
        <f t="shared" si="17"/>
        <v/>
      </c>
      <c r="P14" s="95" t="str">
        <f>IF(ROW()-ROW($A$9)&gt;$G$7, "", INDEX(CARB_Defaults!R$9:R$36, MATCH(C14, CARB_Defaults!P$9:P$36, 0)))</f>
        <v/>
      </c>
      <c r="Q14" s="69" t="str">
        <f>IF(ROW()-ROW($A$9)&gt;$G$7, "", INDEX(CARB_EFs!I$9:I$2624, MATCH($E14&amp;"_"&amp;$I14&amp;"_"&amp;$G14, CARB_EFs!$B$9:$B$2624, 0)))</f>
        <v/>
      </c>
      <c r="R14" s="67" t="str">
        <f>IF(ROW()-ROW($A$9)&gt;$G$7, "", INDEX(CARB_EFs!J$9:J$2624, MATCH($E14&amp;"_"&amp;$I14&amp;"_"&amp;$G14, CARB_EFs!$B$9:$B$2624, 0)))</f>
        <v/>
      </c>
      <c r="S14" s="67" t="str">
        <f>IF(ROW()-ROW($A$9)&gt;$G$7, "", INDEX(CARB_EFs!H$9:H$2624, MATCH($E14&amp;"_"&amp;$I14&amp;"_"&amp;$G14, CARB_EFs!$B$9:$B$2624, 0)))</f>
        <v/>
      </c>
      <c r="T14" s="67" t="str">
        <f>IF(ROW()-ROW($A$9)&gt;$G$7, "", INDEX(CARB_EFs!F$9:F$2624, MATCH($E14&amp;"_"&amp;$I14&amp;"_"&amp;$G14, CARB_EFs!$B$9:$B$2624, 0)))</f>
        <v/>
      </c>
      <c r="U14" s="66" t="str">
        <f>IF(ROW()-ROW($A$9)&gt;$G$7, "", INDEX(CARB_EFs!G$9:G$2624, MATCH($E14&amp;"_"&amp;$I14&amp;"_"&amp;$G14, CARB_EFs!$B$9:$B$2624, 0)))</f>
        <v/>
      </c>
      <c r="V14" s="72" t="str">
        <f>IF(ROW()-ROW($A$9)&gt;$G$7, "", INDEX(CARB_EFs!T$9:T$64, MATCH($E14&amp;"_"&amp;$I14, CARB_EFs!$M$9:$M$64, 0)))</f>
        <v/>
      </c>
      <c r="W14" s="103" t="str">
        <f>IF(ROW()-ROW($A$9)&gt;$G$7, "", INDEX(CARB_EFs!U$9:U$64, MATCH($E14&amp;"_"&amp;$I14, CARB_EFs!$M$9:$M$64, 0)))</f>
        <v/>
      </c>
      <c r="X14" s="103" t="str">
        <f>IF(ROW()-ROW($A$9)&gt;$G$7, "", INDEX(CARB_EFs!S$9:S$64, MATCH($E14&amp;"_"&amp;$I14, CARB_EFs!$M$9:$M$64, 0)))</f>
        <v/>
      </c>
      <c r="Y14" s="103" t="str">
        <f>IF(ROW()-ROW($A$9)&gt;$G$7, "", INDEX(CARB_EFs!P$9:P$64, MATCH($E14&amp;"_"&amp;$I14, CARB_EFs!$M$9:$M$64, 0)))</f>
        <v/>
      </c>
      <c r="Z14" s="57" t="str">
        <f>IF(ROW()-ROW($A$9)&gt;$G$7, "", INDEX(CARB_EFs!R$9:R$64, MATCH($E14&amp;"_"&amp;$I14, CARB_EFs!$M$9:$M$64, 0)))</f>
        <v/>
      </c>
      <c r="AA14" s="69" t="str">
        <f t="shared" si="2"/>
        <v/>
      </c>
      <c r="AB14" s="68" t="str">
        <f t="shared" si="3"/>
        <v/>
      </c>
      <c r="AC14" s="68" t="str">
        <f t="shared" si="4"/>
        <v/>
      </c>
      <c r="AD14" s="68" t="str">
        <f t="shared" si="5"/>
        <v/>
      </c>
      <c r="AE14" s="67" t="str">
        <f t="shared" si="6"/>
        <v/>
      </c>
      <c r="AF14" s="67" t="str">
        <f t="shared" si="7"/>
        <v/>
      </c>
      <c r="AG14" s="67" t="str">
        <f>IF(ROW()-ROW($A$9)&gt;$G$7, "", CARB_Defaults!L$9*$L14/CARB_Defaults!L$13)</f>
        <v/>
      </c>
      <c r="AH14" s="67" t="str">
        <f>IF(ROW()-ROW($A$9)&gt;$G$7, "", CARB_Defaults!L$10*$L14/CARB_Defaults!L$13)</f>
        <v/>
      </c>
      <c r="AI14" s="66" t="str">
        <f>IF(ROW()-ROW($A$9)&gt;$G$7, "", CARB_Defaults!L$11*$L14/CARB_Defaults!L$13)</f>
        <v/>
      </c>
      <c r="AJ14" s="117" t="str">
        <f t="shared" si="18"/>
        <v/>
      </c>
      <c r="AK14" s="81" t="str">
        <f t="shared" si="8"/>
        <v/>
      </c>
      <c r="AL14" s="81" t="str">
        <f t="shared" si="9"/>
        <v/>
      </c>
      <c r="AM14" s="81" t="str">
        <f t="shared" si="10"/>
        <v/>
      </c>
      <c r="AN14" s="81" t="str">
        <f t="shared" si="11"/>
        <v/>
      </c>
      <c r="AO14" s="82" t="str">
        <f t="shared" si="12"/>
        <v/>
      </c>
      <c r="AP14" s="82" t="str">
        <f t="shared" si="13"/>
        <v/>
      </c>
      <c r="AQ14" s="82" t="str">
        <f t="shared" si="14"/>
        <v/>
      </c>
      <c r="AR14" s="83" t="str">
        <f t="shared" si="15"/>
        <v/>
      </c>
      <c r="AS14" s="117" t="str">
        <f>IF(ROW()-ROW($A$9)&gt;$G$7,"",SUMIFS(CARB_EFs!AA$9:AA$20,CARB_EFs!$W$9:$W$20,Calculations!$J14,CARB_EFs!$Y$9:$Y$20,Calculations!$AV14))</f>
        <v/>
      </c>
      <c r="AT14" s="81" t="str">
        <f>IF(ROW()-ROW($A$9)&gt;$G$7,"",SUMIFS(CARB_EFs!AB$9:AB$20,CARB_EFs!$W$9:$W$20,Calculations!$J14,CARB_EFs!$Y$9:$Y$20,Calculations!$AV14))</f>
        <v/>
      </c>
      <c r="AU14" s="82" t="str">
        <f>IF(ROW()-ROW($A$9)&gt;$G$7,"",SUMIFS(CARB_EFs!AC$9:AC$20,CARB_EFs!$W$9:$W$20,Calculations!$J14,CARB_EFs!$Y$9:$Y$20,Calculations!$AV14))</f>
        <v/>
      </c>
      <c r="AV14" s="74" t="str">
        <f>IF(ROW()-ROW($A$9)&gt;$G$7,"",VLOOKUP($F14,CHOOSE($J14,CARB_EFs!$Y$9:$Y$11,CARB_EFs!$Y$12:$Y$14,CARB_EFs!$Y$15:$Y$17,CARB_EFs!$Y$18:$Y$20),1))</f>
        <v/>
      </c>
    </row>
    <row r="15" spans="1:48" x14ac:dyDescent="0.25">
      <c r="B15" s="44" t="str">
        <f>IF(ROW()-ROW($A$9)&gt;$G$7, "", Input!C33)</f>
        <v/>
      </c>
      <c r="C15" s="40" t="str">
        <f>IF(ROW()-ROW($A$9)&gt;$G$7, "", Input!D33)</f>
        <v/>
      </c>
      <c r="D15" s="45" t="str">
        <f t="shared" si="0"/>
        <v/>
      </c>
      <c r="E15" s="45" t="str">
        <f t="array" ref="E15">IF(ROW()-ROW($A$9)&gt;$G$7, "", INDEX(CARB_Defaults!G$16:G$43, MATCH(C15&amp;D15,CARB_Defaults!I$16:I$43&amp;CARB_Defaults!H$16:H$43, 0)))</f>
        <v/>
      </c>
      <c r="F15" s="135" t="str">
        <f>IF(ROW()-ROW($A$9)&gt;$G$7, "", IF(Input!$F33="",$C$7-ROUND(VLOOKUP(C15,CARB_Defaults!$P$9:$T$36,3,FALSE),0),Input!$F33))</f>
        <v/>
      </c>
      <c r="G15" s="135" t="str">
        <f t="shared" si="16"/>
        <v/>
      </c>
      <c r="H15" s="62" t="str">
        <f>IF(ROW()-ROW($A$9)&gt;$G$7, "", IF(Input!G33="",VLOOKUP(C15,CARB_Defaults!$P$9:$T$36,5,FALSE),Input!G33))</f>
        <v/>
      </c>
      <c r="I15" s="45" t="str">
        <f>IF(ROW()-ROW($A$9)&gt;$G$7, "", IF(LEFT(E15,1)&lt;&gt;"C",
INDEX(CARB_Defaults!C$9:C$17,MATCH(H15,CARB_Defaults!D$9:D$17,1)),
INDEX(CARB_Defaults!C$18:C$27,MATCH(H15,CARB_Defaults!D$18:D$27,1))))</f>
        <v/>
      </c>
      <c r="J15" s="45" t="str">
        <f t="shared" si="1"/>
        <v/>
      </c>
      <c r="K15" s="65" t="str">
        <f>IF(ROW()-ROW($A$9)&gt;$G$7,"",INDEX(CARB_Defaults!Q$9:Q$36,MATCH($C15,CARB_Defaults!P$9:P$36,0)))</f>
        <v/>
      </c>
      <c r="L15" s="65" t="str">
        <f>IF(ROW()-ROW($A$9)&gt;$G$7, "", INDEX(CARB_EFs!K$9:K$2624, MATCH($E15&amp;"_"&amp;$I15&amp;"_"&amp;$G15, CARB_EFs!$B$9:$B$2624, 0)))</f>
        <v/>
      </c>
      <c r="M15" s="121" t="str">
        <f>IF(ROW()-ROW($A$9)&gt;$G$7, "", Input!E33)</f>
        <v/>
      </c>
      <c r="N15" s="119" t="str">
        <f>IF(ROW()-ROW($A$9)&gt;$G$7,"",INDEX(CARB_Defaults!S$9:S$36,MATCH($E15,CARB_Defaults!O$9:O$36,0)))</f>
        <v/>
      </c>
      <c r="O15" s="78" t="str">
        <f t="shared" si="17"/>
        <v/>
      </c>
      <c r="P15" s="95" t="str">
        <f>IF(ROW()-ROW($A$9)&gt;$G$7, "", INDEX(CARB_Defaults!R$9:R$36, MATCH(C15, CARB_Defaults!P$9:P$36, 0)))</f>
        <v/>
      </c>
      <c r="Q15" s="69" t="str">
        <f>IF(ROW()-ROW($A$9)&gt;$G$7, "", INDEX(CARB_EFs!I$9:I$2624, MATCH($E15&amp;"_"&amp;$I15&amp;"_"&amp;$G15, CARB_EFs!$B$9:$B$2624, 0)))</f>
        <v/>
      </c>
      <c r="R15" s="67" t="str">
        <f>IF(ROW()-ROW($A$9)&gt;$G$7, "", INDEX(CARB_EFs!J$9:J$2624, MATCH($E15&amp;"_"&amp;$I15&amp;"_"&amp;$G15, CARB_EFs!$B$9:$B$2624, 0)))</f>
        <v/>
      </c>
      <c r="S15" s="67" t="str">
        <f>IF(ROW()-ROW($A$9)&gt;$G$7, "", INDEX(CARB_EFs!H$9:H$2624, MATCH($E15&amp;"_"&amp;$I15&amp;"_"&amp;$G15, CARB_EFs!$B$9:$B$2624, 0)))</f>
        <v/>
      </c>
      <c r="T15" s="67" t="str">
        <f>IF(ROW()-ROW($A$9)&gt;$G$7, "", INDEX(CARB_EFs!F$9:F$2624, MATCH($E15&amp;"_"&amp;$I15&amp;"_"&amp;$G15, CARB_EFs!$B$9:$B$2624, 0)))</f>
        <v/>
      </c>
      <c r="U15" s="66" t="str">
        <f>IF(ROW()-ROW($A$9)&gt;$G$7, "", INDEX(CARB_EFs!G$9:G$2624, MATCH($E15&amp;"_"&amp;$I15&amp;"_"&amp;$G15, CARB_EFs!$B$9:$B$2624, 0)))</f>
        <v/>
      </c>
      <c r="V15" s="72" t="str">
        <f>IF(ROW()-ROW($A$9)&gt;$G$7, "", INDEX(CARB_EFs!T$9:T$64, MATCH($E15&amp;"_"&amp;$I15, CARB_EFs!$M$9:$M$64, 0)))</f>
        <v/>
      </c>
      <c r="W15" s="103" t="str">
        <f>IF(ROW()-ROW($A$9)&gt;$G$7, "", INDEX(CARB_EFs!U$9:U$64, MATCH($E15&amp;"_"&amp;$I15, CARB_EFs!$M$9:$M$64, 0)))</f>
        <v/>
      </c>
      <c r="X15" s="103" t="str">
        <f>IF(ROW()-ROW($A$9)&gt;$G$7, "", INDEX(CARB_EFs!S$9:S$64, MATCH($E15&amp;"_"&amp;$I15, CARB_EFs!$M$9:$M$64, 0)))</f>
        <v/>
      </c>
      <c r="Y15" s="103" t="str">
        <f>IF(ROW()-ROW($A$9)&gt;$G$7, "", INDEX(CARB_EFs!P$9:P$64, MATCH($E15&amp;"_"&amp;$I15, CARB_EFs!$M$9:$M$64, 0)))</f>
        <v/>
      </c>
      <c r="Z15" s="57" t="str">
        <f>IF(ROW()-ROW($A$9)&gt;$G$7, "", INDEX(CARB_EFs!R$9:R$64, MATCH($E15&amp;"_"&amp;$I15, CARB_EFs!$M$9:$M$64, 0)))</f>
        <v/>
      </c>
      <c r="AA15" s="69" t="str">
        <f t="shared" si="2"/>
        <v/>
      </c>
      <c r="AB15" s="68" t="str">
        <f t="shared" si="3"/>
        <v/>
      </c>
      <c r="AC15" s="68" t="str">
        <f t="shared" si="4"/>
        <v/>
      </c>
      <c r="AD15" s="68" t="str">
        <f t="shared" si="5"/>
        <v/>
      </c>
      <c r="AE15" s="67" t="str">
        <f t="shared" si="6"/>
        <v/>
      </c>
      <c r="AF15" s="67" t="str">
        <f t="shared" si="7"/>
        <v/>
      </c>
      <c r="AG15" s="67" t="str">
        <f>IF(ROW()-ROW($A$9)&gt;$G$7, "", CARB_Defaults!L$9*$L15/CARB_Defaults!L$13)</f>
        <v/>
      </c>
      <c r="AH15" s="67" t="str">
        <f>IF(ROW()-ROW($A$9)&gt;$G$7, "", CARB_Defaults!L$10*$L15/CARB_Defaults!L$13)</f>
        <v/>
      </c>
      <c r="AI15" s="66" t="str">
        <f>IF(ROW()-ROW($A$9)&gt;$G$7, "", CARB_Defaults!L$11*$L15/CARB_Defaults!L$13)</f>
        <v/>
      </c>
      <c r="AJ15" s="117" t="str">
        <f t="shared" si="18"/>
        <v/>
      </c>
      <c r="AK15" s="81" t="str">
        <f t="shared" si="8"/>
        <v/>
      </c>
      <c r="AL15" s="81" t="str">
        <f t="shared" si="9"/>
        <v/>
      </c>
      <c r="AM15" s="81" t="str">
        <f t="shared" si="10"/>
        <v/>
      </c>
      <c r="AN15" s="81" t="str">
        <f t="shared" si="11"/>
        <v/>
      </c>
      <c r="AO15" s="82" t="str">
        <f t="shared" si="12"/>
        <v/>
      </c>
      <c r="AP15" s="82" t="str">
        <f t="shared" si="13"/>
        <v/>
      </c>
      <c r="AQ15" s="82" t="str">
        <f t="shared" si="14"/>
        <v/>
      </c>
      <c r="AR15" s="83" t="str">
        <f t="shared" si="15"/>
        <v/>
      </c>
      <c r="AS15" s="117" t="str">
        <f>IF(ROW()-ROW($A$9)&gt;$G$7,"",SUMIFS(CARB_EFs!AA$9:AA$20,CARB_EFs!$W$9:$W$20,Calculations!$J15,CARB_EFs!$Y$9:$Y$20,Calculations!$AV15))</f>
        <v/>
      </c>
      <c r="AT15" s="81" t="str">
        <f>IF(ROW()-ROW($A$9)&gt;$G$7,"",SUMIFS(CARB_EFs!AB$9:AB$20,CARB_EFs!$W$9:$W$20,Calculations!$J15,CARB_EFs!$Y$9:$Y$20,Calculations!$AV15))</f>
        <v/>
      </c>
      <c r="AU15" s="82" t="str">
        <f>IF(ROW()-ROW($A$9)&gt;$G$7,"",SUMIFS(CARB_EFs!AC$9:AC$20,CARB_EFs!$W$9:$W$20,Calculations!$J15,CARB_EFs!$Y$9:$Y$20,Calculations!$AV15))</f>
        <v/>
      </c>
      <c r="AV15" s="74" t="str">
        <f>IF(ROW()-ROW($A$9)&gt;$G$7,"",VLOOKUP($F15,CHOOSE($J15,CARB_EFs!$Y$9:$Y$11,CARB_EFs!$Y$12:$Y$14,CARB_EFs!$Y$15:$Y$17,CARB_EFs!$Y$18:$Y$20),1))</f>
        <v/>
      </c>
    </row>
    <row r="16" spans="1:48" x14ac:dyDescent="0.25">
      <c r="B16" s="44" t="str">
        <f>IF(ROW()-ROW($A$9)&gt;$G$7, "", Input!C34)</f>
        <v/>
      </c>
      <c r="C16" s="40" t="str">
        <f>IF(ROW()-ROW($A$9)&gt;$G$7, "", Input!D34)</f>
        <v/>
      </c>
      <c r="D16" s="45" t="str">
        <f t="shared" si="0"/>
        <v/>
      </c>
      <c r="E16" s="45" t="str">
        <f t="array" ref="E16">IF(ROW()-ROW($A$9)&gt;$G$7, "", INDEX(CARB_Defaults!G$16:G$43, MATCH(C16&amp;D16,CARB_Defaults!I$16:I$43&amp;CARB_Defaults!H$16:H$43, 0)))</f>
        <v/>
      </c>
      <c r="F16" s="135" t="str">
        <f>IF(ROW()-ROW($A$9)&gt;$G$7, "", IF(Input!$F34="",$C$7-ROUND(VLOOKUP(C16,CARB_Defaults!$P$9:$T$36,3,FALSE),0),Input!$F34))</f>
        <v/>
      </c>
      <c r="G16" s="135" t="str">
        <f t="shared" si="16"/>
        <v/>
      </c>
      <c r="H16" s="62" t="str">
        <f>IF(ROW()-ROW($A$9)&gt;$G$7, "", IF(Input!G34="",VLOOKUP(C16,CARB_Defaults!$P$9:$T$36,5,FALSE),Input!G34))</f>
        <v/>
      </c>
      <c r="I16" s="45" t="str">
        <f>IF(ROW()-ROW($A$9)&gt;$G$7, "", IF(LEFT(E16,1)&lt;&gt;"C",
INDEX(CARB_Defaults!C$9:C$17,MATCH(H16,CARB_Defaults!D$9:D$17,1)),
INDEX(CARB_Defaults!C$18:C$27,MATCH(H16,CARB_Defaults!D$18:D$27,1))))</f>
        <v/>
      </c>
      <c r="J16" s="45" t="str">
        <f t="shared" si="1"/>
        <v/>
      </c>
      <c r="K16" s="65" t="str">
        <f>IF(ROW()-ROW($A$9)&gt;$G$7,"",INDEX(CARB_Defaults!Q$9:Q$36,MATCH($C16,CARB_Defaults!P$9:P$36,0)))</f>
        <v/>
      </c>
      <c r="L16" s="65" t="str">
        <f>IF(ROW()-ROW($A$9)&gt;$G$7, "", INDEX(CARB_EFs!K$9:K$2624, MATCH($E16&amp;"_"&amp;$I16&amp;"_"&amp;$G16, CARB_EFs!$B$9:$B$2624, 0)))</f>
        <v/>
      </c>
      <c r="M16" s="121" t="str">
        <f>IF(ROW()-ROW($A$9)&gt;$G$7, "", Input!E34)</f>
        <v/>
      </c>
      <c r="N16" s="119" t="str">
        <f>IF(ROW()-ROW($A$9)&gt;$G$7,"",INDEX(CARB_Defaults!S$9:S$36,MATCH($E16,CARB_Defaults!O$9:O$36,0)))</f>
        <v/>
      </c>
      <c r="O16" s="78" t="str">
        <f t="shared" si="17"/>
        <v/>
      </c>
      <c r="P16" s="95" t="str">
        <f>IF(ROW()-ROW($A$9)&gt;$G$7, "", INDEX(CARB_Defaults!R$9:R$36, MATCH(C16, CARB_Defaults!P$9:P$36, 0)))</f>
        <v/>
      </c>
      <c r="Q16" s="69" t="str">
        <f>IF(ROW()-ROW($A$9)&gt;$G$7, "", INDEX(CARB_EFs!I$9:I$2624, MATCH($E16&amp;"_"&amp;$I16&amp;"_"&amp;$G16, CARB_EFs!$B$9:$B$2624, 0)))</f>
        <v/>
      </c>
      <c r="R16" s="67" t="str">
        <f>IF(ROW()-ROW($A$9)&gt;$G$7, "", INDEX(CARB_EFs!J$9:J$2624, MATCH($E16&amp;"_"&amp;$I16&amp;"_"&amp;$G16, CARB_EFs!$B$9:$B$2624, 0)))</f>
        <v/>
      </c>
      <c r="S16" s="67" t="str">
        <f>IF(ROW()-ROW($A$9)&gt;$G$7, "", INDEX(CARB_EFs!H$9:H$2624, MATCH($E16&amp;"_"&amp;$I16&amp;"_"&amp;$G16, CARB_EFs!$B$9:$B$2624, 0)))</f>
        <v/>
      </c>
      <c r="T16" s="67" t="str">
        <f>IF(ROW()-ROW($A$9)&gt;$G$7, "", INDEX(CARB_EFs!F$9:F$2624, MATCH($E16&amp;"_"&amp;$I16&amp;"_"&amp;$G16, CARB_EFs!$B$9:$B$2624, 0)))</f>
        <v/>
      </c>
      <c r="U16" s="66" t="str">
        <f>IF(ROW()-ROW($A$9)&gt;$G$7, "", INDEX(CARB_EFs!G$9:G$2624, MATCH($E16&amp;"_"&amp;$I16&amp;"_"&amp;$G16, CARB_EFs!$B$9:$B$2624, 0)))</f>
        <v/>
      </c>
      <c r="V16" s="72" t="str">
        <f>IF(ROW()-ROW($A$9)&gt;$G$7, "", INDEX(CARB_EFs!T$9:T$64, MATCH($E16&amp;"_"&amp;$I16, CARB_EFs!$M$9:$M$64, 0)))</f>
        <v/>
      </c>
      <c r="W16" s="103" t="str">
        <f>IF(ROW()-ROW($A$9)&gt;$G$7, "", INDEX(CARB_EFs!U$9:U$64, MATCH($E16&amp;"_"&amp;$I16, CARB_EFs!$M$9:$M$64, 0)))</f>
        <v/>
      </c>
      <c r="X16" s="103" t="str">
        <f>IF(ROW()-ROW($A$9)&gt;$G$7, "", INDEX(CARB_EFs!S$9:S$64, MATCH($E16&amp;"_"&amp;$I16, CARB_EFs!$M$9:$M$64, 0)))</f>
        <v/>
      </c>
      <c r="Y16" s="103" t="str">
        <f>IF(ROW()-ROW($A$9)&gt;$G$7, "", INDEX(CARB_EFs!P$9:P$64, MATCH($E16&amp;"_"&amp;$I16, CARB_EFs!$M$9:$M$64, 0)))</f>
        <v/>
      </c>
      <c r="Z16" s="57" t="str">
        <f>IF(ROW()-ROW($A$9)&gt;$G$7, "", INDEX(CARB_EFs!R$9:R$64, MATCH($E16&amp;"_"&amp;$I16, CARB_EFs!$M$9:$M$64, 0)))</f>
        <v/>
      </c>
      <c r="AA16" s="69" t="str">
        <f t="shared" si="2"/>
        <v/>
      </c>
      <c r="AB16" s="68" t="str">
        <f t="shared" si="3"/>
        <v/>
      </c>
      <c r="AC16" s="68" t="str">
        <f t="shared" si="4"/>
        <v/>
      </c>
      <c r="AD16" s="68" t="str">
        <f t="shared" si="5"/>
        <v/>
      </c>
      <c r="AE16" s="67" t="str">
        <f t="shared" si="6"/>
        <v/>
      </c>
      <c r="AF16" s="67" t="str">
        <f t="shared" si="7"/>
        <v/>
      </c>
      <c r="AG16" s="67" t="str">
        <f>IF(ROW()-ROW($A$9)&gt;$G$7, "", CARB_Defaults!L$9*$L16/CARB_Defaults!L$13)</f>
        <v/>
      </c>
      <c r="AH16" s="67" t="str">
        <f>IF(ROW()-ROW($A$9)&gt;$G$7, "", CARB_Defaults!L$10*$L16/CARB_Defaults!L$13)</f>
        <v/>
      </c>
      <c r="AI16" s="66" t="str">
        <f>IF(ROW()-ROW($A$9)&gt;$G$7, "", CARB_Defaults!L$11*$L16/CARB_Defaults!L$13)</f>
        <v/>
      </c>
      <c r="AJ16" s="117" t="str">
        <f t="shared" si="18"/>
        <v/>
      </c>
      <c r="AK16" s="81" t="str">
        <f t="shared" si="8"/>
        <v/>
      </c>
      <c r="AL16" s="81" t="str">
        <f t="shared" si="9"/>
        <v/>
      </c>
      <c r="AM16" s="81" t="str">
        <f t="shared" si="10"/>
        <v/>
      </c>
      <c r="AN16" s="81" t="str">
        <f t="shared" si="11"/>
        <v/>
      </c>
      <c r="AO16" s="82" t="str">
        <f t="shared" si="12"/>
        <v/>
      </c>
      <c r="AP16" s="82" t="str">
        <f t="shared" si="13"/>
        <v/>
      </c>
      <c r="AQ16" s="82" t="str">
        <f t="shared" si="14"/>
        <v/>
      </c>
      <c r="AR16" s="83" t="str">
        <f t="shared" si="15"/>
        <v/>
      </c>
      <c r="AS16" s="117" t="str">
        <f>IF(ROW()-ROW($A$9)&gt;$G$7,"",SUMIFS(CARB_EFs!AA$9:AA$20,CARB_EFs!$W$9:$W$20,Calculations!$J16,CARB_EFs!$Y$9:$Y$20,Calculations!$AV16))</f>
        <v/>
      </c>
      <c r="AT16" s="81" t="str">
        <f>IF(ROW()-ROW($A$9)&gt;$G$7,"",SUMIFS(CARB_EFs!AB$9:AB$20,CARB_EFs!$W$9:$W$20,Calculations!$J16,CARB_EFs!$Y$9:$Y$20,Calculations!$AV16))</f>
        <v/>
      </c>
      <c r="AU16" s="82" t="str">
        <f>IF(ROW()-ROW($A$9)&gt;$G$7,"",SUMIFS(CARB_EFs!AC$9:AC$20,CARB_EFs!$W$9:$W$20,Calculations!$J16,CARB_EFs!$Y$9:$Y$20,Calculations!$AV16))</f>
        <v/>
      </c>
      <c r="AV16" s="74" t="str">
        <f>IF(ROW()-ROW($A$9)&gt;$G$7,"",VLOOKUP($F16,CHOOSE($J16,CARB_EFs!$Y$9:$Y$11,CARB_EFs!$Y$12:$Y$14,CARB_EFs!$Y$15:$Y$17,CARB_EFs!$Y$18:$Y$20),1))</f>
        <v/>
      </c>
    </row>
    <row r="17" spans="2:48" x14ac:dyDescent="0.25">
      <c r="B17" s="44" t="str">
        <f>IF(ROW()-ROW($A$9)&gt;$G$7, "", Input!C35)</f>
        <v/>
      </c>
      <c r="C17" s="40" t="str">
        <f>IF(ROW()-ROW($A$9)&gt;$G$7, "", Input!D35)</f>
        <v/>
      </c>
      <c r="D17" s="45" t="str">
        <f t="shared" si="0"/>
        <v/>
      </c>
      <c r="E17" s="45" t="str">
        <f t="array" ref="E17">IF(ROW()-ROW($A$9)&gt;$G$7, "", INDEX(CARB_Defaults!G$16:G$43, MATCH(C17&amp;D17,CARB_Defaults!I$16:I$43&amp;CARB_Defaults!H$16:H$43, 0)))</f>
        <v/>
      </c>
      <c r="F17" s="135" t="str">
        <f>IF(ROW()-ROW($A$9)&gt;$G$7, "", IF(Input!$F35="",$C$7-ROUND(VLOOKUP(C17,CARB_Defaults!$P$9:$T$36,3,FALSE),0),Input!$F35))</f>
        <v/>
      </c>
      <c r="G17" s="135" t="str">
        <f t="shared" si="16"/>
        <v/>
      </c>
      <c r="H17" s="62" t="str">
        <f>IF(ROW()-ROW($A$9)&gt;$G$7, "", IF(Input!G35="",VLOOKUP(C17,CARB_Defaults!$P$9:$T$36,5,FALSE),Input!G35))</f>
        <v/>
      </c>
      <c r="I17" s="45" t="str">
        <f>IF(ROW()-ROW($A$9)&gt;$G$7, "", IF(LEFT(E17,1)&lt;&gt;"C",
INDEX(CARB_Defaults!C$9:C$17,MATCH(H17,CARB_Defaults!D$9:D$17,1)),
INDEX(CARB_Defaults!C$18:C$27,MATCH(H17,CARB_Defaults!D$18:D$27,1))))</f>
        <v/>
      </c>
      <c r="J17" s="45" t="str">
        <f t="shared" si="1"/>
        <v/>
      </c>
      <c r="K17" s="65" t="str">
        <f>IF(ROW()-ROW($A$9)&gt;$G$7,"",INDEX(CARB_Defaults!Q$9:Q$36,MATCH($C17,CARB_Defaults!P$9:P$36,0)))</f>
        <v/>
      </c>
      <c r="L17" s="65" t="str">
        <f>IF(ROW()-ROW($A$9)&gt;$G$7, "", INDEX(CARB_EFs!K$9:K$2624, MATCH($E17&amp;"_"&amp;$I17&amp;"_"&amp;$G17, CARB_EFs!$B$9:$B$2624, 0)))</f>
        <v/>
      </c>
      <c r="M17" s="121" t="str">
        <f>IF(ROW()-ROW($A$9)&gt;$G$7, "", Input!E35)</f>
        <v/>
      </c>
      <c r="N17" s="119" t="str">
        <f>IF(ROW()-ROW($A$9)&gt;$G$7,"",INDEX(CARB_Defaults!S$9:S$36,MATCH($E17,CARB_Defaults!O$9:O$36,0)))</f>
        <v/>
      </c>
      <c r="O17" s="78" t="str">
        <f t="shared" si="17"/>
        <v/>
      </c>
      <c r="P17" s="95" t="str">
        <f>IF(ROW()-ROW($A$9)&gt;$G$7, "", INDEX(CARB_Defaults!R$9:R$36, MATCH(C17, CARB_Defaults!P$9:P$36, 0)))</f>
        <v/>
      </c>
      <c r="Q17" s="69" t="str">
        <f>IF(ROW()-ROW($A$9)&gt;$G$7, "", INDEX(CARB_EFs!I$9:I$2624, MATCH($E17&amp;"_"&amp;$I17&amp;"_"&amp;$G17, CARB_EFs!$B$9:$B$2624, 0)))</f>
        <v/>
      </c>
      <c r="R17" s="67" t="str">
        <f>IF(ROW()-ROW($A$9)&gt;$G$7, "", INDEX(CARB_EFs!J$9:J$2624, MATCH($E17&amp;"_"&amp;$I17&amp;"_"&amp;$G17, CARB_EFs!$B$9:$B$2624, 0)))</f>
        <v/>
      </c>
      <c r="S17" s="67" t="str">
        <f>IF(ROW()-ROW($A$9)&gt;$G$7, "", INDEX(CARB_EFs!H$9:H$2624, MATCH($E17&amp;"_"&amp;$I17&amp;"_"&amp;$G17, CARB_EFs!$B$9:$B$2624, 0)))</f>
        <v/>
      </c>
      <c r="T17" s="67" t="str">
        <f>IF(ROW()-ROW($A$9)&gt;$G$7, "", INDEX(CARB_EFs!F$9:F$2624, MATCH($E17&amp;"_"&amp;$I17&amp;"_"&amp;$G17, CARB_EFs!$B$9:$B$2624, 0)))</f>
        <v/>
      </c>
      <c r="U17" s="66" t="str">
        <f>IF(ROW()-ROW($A$9)&gt;$G$7, "", INDEX(CARB_EFs!G$9:G$2624, MATCH($E17&amp;"_"&amp;$I17&amp;"_"&amp;$G17, CARB_EFs!$B$9:$B$2624, 0)))</f>
        <v/>
      </c>
      <c r="V17" s="72" t="str">
        <f>IF(ROW()-ROW($A$9)&gt;$G$7, "", INDEX(CARB_EFs!T$9:T$64, MATCH($E17&amp;"_"&amp;$I17, CARB_EFs!$M$9:$M$64, 0)))</f>
        <v/>
      </c>
      <c r="W17" s="103" t="str">
        <f>IF(ROW()-ROW($A$9)&gt;$G$7, "", INDEX(CARB_EFs!U$9:U$64, MATCH($E17&amp;"_"&amp;$I17, CARB_EFs!$M$9:$M$64, 0)))</f>
        <v/>
      </c>
      <c r="X17" s="103" t="str">
        <f>IF(ROW()-ROW($A$9)&gt;$G$7, "", INDEX(CARB_EFs!S$9:S$64, MATCH($E17&amp;"_"&amp;$I17, CARB_EFs!$M$9:$M$64, 0)))</f>
        <v/>
      </c>
      <c r="Y17" s="103" t="str">
        <f>IF(ROW()-ROW($A$9)&gt;$G$7, "", INDEX(CARB_EFs!P$9:P$64, MATCH($E17&amp;"_"&amp;$I17, CARB_EFs!$M$9:$M$64, 0)))</f>
        <v/>
      </c>
      <c r="Z17" s="57" t="str">
        <f>IF(ROW()-ROW($A$9)&gt;$G$7, "", INDEX(CARB_EFs!R$9:R$64, MATCH($E17&amp;"_"&amp;$I17, CARB_EFs!$M$9:$M$64, 0)))</f>
        <v/>
      </c>
      <c r="AA17" s="69" t="str">
        <f t="shared" si="2"/>
        <v/>
      </c>
      <c r="AB17" s="68" t="str">
        <f t="shared" si="3"/>
        <v/>
      </c>
      <c r="AC17" s="68" t="str">
        <f t="shared" si="4"/>
        <v/>
      </c>
      <c r="AD17" s="68" t="str">
        <f t="shared" si="5"/>
        <v/>
      </c>
      <c r="AE17" s="67" t="str">
        <f t="shared" si="6"/>
        <v/>
      </c>
      <c r="AF17" s="67" t="str">
        <f t="shared" si="7"/>
        <v/>
      </c>
      <c r="AG17" s="67" t="str">
        <f>IF(ROW()-ROW($A$9)&gt;$G$7, "", CARB_Defaults!L$9*$L17/CARB_Defaults!L$13)</f>
        <v/>
      </c>
      <c r="AH17" s="67" t="str">
        <f>IF(ROW()-ROW($A$9)&gt;$G$7, "", CARB_Defaults!L$10*$L17/CARB_Defaults!L$13)</f>
        <v/>
      </c>
      <c r="AI17" s="66" t="str">
        <f>IF(ROW()-ROW($A$9)&gt;$G$7, "", CARB_Defaults!L$11*$L17/CARB_Defaults!L$13)</f>
        <v/>
      </c>
      <c r="AJ17" s="117" t="str">
        <f t="shared" si="18"/>
        <v/>
      </c>
      <c r="AK17" s="81" t="str">
        <f t="shared" si="8"/>
        <v/>
      </c>
      <c r="AL17" s="81" t="str">
        <f t="shared" si="9"/>
        <v/>
      </c>
      <c r="AM17" s="81" t="str">
        <f t="shared" si="10"/>
        <v/>
      </c>
      <c r="AN17" s="81" t="str">
        <f t="shared" si="11"/>
        <v/>
      </c>
      <c r="AO17" s="82" t="str">
        <f t="shared" si="12"/>
        <v/>
      </c>
      <c r="AP17" s="82" t="str">
        <f t="shared" si="13"/>
        <v/>
      </c>
      <c r="AQ17" s="82" t="str">
        <f t="shared" si="14"/>
        <v/>
      </c>
      <c r="AR17" s="83" t="str">
        <f t="shared" si="15"/>
        <v/>
      </c>
      <c r="AS17" s="117" t="str">
        <f>IF(ROW()-ROW($A$9)&gt;$G$7,"",SUMIFS(CARB_EFs!AA$9:AA$20,CARB_EFs!$W$9:$W$20,Calculations!$J17,CARB_EFs!$Y$9:$Y$20,Calculations!$AV17))</f>
        <v/>
      </c>
      <c r="AT17" s="81" t="str">
        <f>IF(ROW()-ROW($A$9)&gt;$G$7,"",SUMIFS(CARB_EFs!AB$9:AB$20,CARB_EFs!$W$9:$W$20,Calculations!$J17,CARB_EFs!$Y$9:$Y$20,Calculations!$AV17))</f>
        <v/>
      </c>
      <c r="AU17" s="82" t="str">
        <f>IF(ROW()-ROW($A$9)&gt;$G$7,"",SUMIFS(CARB_EFs!AC$9:AC$20,CARB_EFs!$W$9:$W$20,Calculations!$J17,CARB_EFs!$Y$9:$Y$20,Calculations!$AV17))</f>
        <v/>
      </c>
      <c r="AV17" s="74" t="str">
        <f>IF(ROW()-ROW($A$9)&gt;$G$7,"",VLOOKUP($F17,CHOOSE($J17,CARB_EFs!$Y$9:$Y$11,CARB_EFs!$Y$12:$Y$14,CARB_EFs!$Y$15:$Y$17,CARB_EFs!$Y$18:$Y$20),1))</f>
        <v/>
      </c>
    </row>
    <row r="18" spans="2:48" x14ac:dyDescent="0.25">
      <c r="B18" s="44" t="str">
        <f>IF(ROW()-ROW($A$9)&gt;$G$7, "", Input!C36)</f>
        <v/>
      </c>
      <c r="C18" s="40" t="str">
        <f>IF(ROW()-ROW($A$9)&gt;$G$7, "", Input!D36)</f>
        <v/>
      </c>
      <c r="D18" s="45" t="str">
        <f t="shared" si="0"/>
        <v/>
      </c>
      <c r="E18" s="45" t="str">
        <f t="array" ref="E18">IF(ROW()-ROW($A$9)&gt;$G$7, "", INDEX(CARB_Defaults!G$16:G$43, MATCH(C18&amp;D18,CARB_Defaults!I$16:I$43&amp;CARB_Defaults!H$16:H$43, 0)))</f>
        <v/>
      </c>
      <c r="F18" s="135" t="str">
        <f>IF(ROW()-ROW($A$9)&gt;$G$7, "", IF(Input!$F36="",$C$7-ROUND(VLOOKUP(C18,CARB_Defaults!$P$9:$T$36,3,FALSE),0),Input!$F36))</f>
        <v/>
      </c>
      <c r="G18" s="135" t="str">
        <f t="shared" si="16"/>
        <v/>
      </c>
      <c r="H18" s="62" t="str">
        <f>IF(ROW()-ROW($A$9)&gt;$G$7, "", IF(Input!G36="",VLOOKUP(C18,CARB_Defaults!$P$9:$T$36,5,FALSE),Input!G36))</f>
        <v/>
      </c>
      <c r="I18" s="45" t="str">
        <f>IF(ROW()-ROW($A$9)&gt;$G$7, "", IF(LEFT(E18,1)&lt;&gt;"C",
INDEX(CARB_Defaults!C$9:C$17,MATCH(H18,CARB_Defaults!D$9:D$17,1)),
INDEX(CARB_Defaults!C$18:C$27,MATCH(H18,CARB_Defaults!D$18:D$27,1))))</f>
        <v/>
      </c>
      <c r="J18" s="45" t="str">
        <f t="shared" si="1"/>
        <v/>
      </c>
      <c r="K18" s="65" t="str">
        <f>IF(ROW()-ROW($A$9)&gt;$G$7,"",INDEX(CARB_Defaults!Q$9:Q$36,MATCH($C18,CARB_Defaults!P$9:P$36,0)))</f>
        <v/>
      </c>
      <c r="L18" s="65" t="str">
        <f>IF(ROW()-ROW($A$9)&gt;$G$7, "", INDEX(CARB_EFs!K$9:K$2624, MATCH($E18&amp;"_"&amp;$I18&amp;"_"&amp;$G18, CARB_EFs!$B$9:$B$2624, 0)))</f>
        <v/>
      </c>
      <c r="M18" s="121" t="str">
        <f>IF(ROW()-ROW($A$9)&gt;$G$7, "", Input!E36)</f>
        <v/>
      </c>
      <c r="N18" s="119" t="str">
        <f>IF(ROW()-ROW($A$9)&gt;$G$7,"",INDEX(CARB_Defaults!S$9:S$36,MATCH($E18,CARB_Defaults!O$9:O$36,0)))</f>
        <v/>
      </c>
      <c r="O18" s="78" t="str">
        <f t="shared" si="17"/>
        <v/>
      </c>
      <c r="P18" s="95" t="str">
        <f>IF(ROW()-ROW($A$9)&gt;$G$7, "", INDEX(CARB_Defaults!R$9:R$36, MATCH(C18, CARB_Defaults!P$9:P$36, 0)))</f>
        <v/>
      </c>
      <c r="Q18" s="69" t="str">
        <f>IF(ROW()-ROW($A$9)&gt;$G$7, "", INDEX(CARB_EFs!I$9:I$2624, MATCH($E18&amp;"_"&amp;$I18&amp;"_"&amp;$G18, CARB_EFs!$B$9:$B$2624, 0)))</f>
        <v/>
      </c>
      <c r="R18" s="67" t="str">
        <f>IF(ROW()-ROW($A$9)&gt;$G$7, "", INDEX(CARB_EFs!J$9:J$2624, MATCH($E18&amp;"_"&amp;$I18&amp;"_"&amp;$G18, CARB_EFs!$B$9:$B$2624, 0)))</f>
        <v/>
      </c>
      <c r="S18" s="67" t="str">
        <f>IF(ROW()-ROW($A$9)&gt;$G$7, "", INDEX(CARB_EFs!H$9:H$2624, MATCH($E18&amp;"_"&amp;$I18&amp;"_"&amp;$G18, CARB_EFs!$B$9:$B$2624, 0)))</f>
        <v/>
      </c>
      <c r="T18" s="67" t="str">
        <f>IF(ROW()-ROW($A$9)&gt;$G$7, "", INDEX(CARB_EFs!F$9:F$2624, MATCH($E18&amp;"_"&amp;$I18&amp;"_"&amp;$G18, CARB_EFs!$B$9:$B$2624, 0)))</f>
        <v/>
      </c>
      <c r="U18" s="66" t="str">
        <f>IF(ROW()-ROW($A$9)&gt;$G$7, "", INDEX(CARB_EFs!G$9:G$2624, MATCH($E18&amp;"_"&amp;$I18&amp;"_"&amp;$G18, CARB_EFs!$B$9:$B$2624, 0)))</f>
        <v/>
      </c>
      <c r="V18" s="72" t="str">
        <f>IF(ROW()-ROW($A$9)&gt;$G$7, "", INDEX(CARB_EFs!T$9:T$64, MATCH($E18&amp;"_"&amp;$I18, CARB_EFs!$M$9:$M$64, 0)))</f>
        <v/>
      </c>
      <c r="W18" s="103" t="str">
        <f>IF(ROW()-ROW($A$9)&gt;$G$7, "", INDEX(CARB_EFs!U$9:U$64, MATCH($E18&amp;"_"&amp;$I18, CARB_EFs!$M$9:$M$64, 0)))</f>
        <v/>
      </c>
      <c r="X18" s="103" t="str">
        <f>IF(ROW()-ROW($A$9)&gt;$G$7, "", INDEX(CARB_EFs!S$9:S$64, MATCH($E18&amp;"_"&amp;$I18, CARB_EFs!$M$9:$M$64, 0)))</f>
        <v/>
      </c>
      <c r="Y18" s="103" t="str">
        <f>IF(ROW()-ROW($A$9)&gt;$G$7, "", INDEX(CARB_EFs!P$9:P$64, MATCH($E18&amp;"_"&amp;$I18, CARB_EFs!$M$9:$M$64, 0)))</f>
        <v/>
      </c>
      <c r="Z18" s="57" t="str">
        <f>IF(ROW()-ROW($A$9)&gt;$G$7, "", INDEX(CARB_EFs!R$9:R$64, MATCH($E18&amp;"_"&amp;$I18, CARB_EFs!$M$9:$M$64, 0)))</f>
        <v/>
      </c>
      <c r="AA18" s="69" t="str">
        <f t="shared" si="2"/>
        <v/>
      </c>
      <c r="AB18" s="68" t="str">
        <f t="shared" si="3"/>
        <v/>
      </c>
      <c r="AC18" s="68" t="str">
        <f t="shared" si="4"/>
        <v/>
      </c>
      <c r="AD18" s="68" t="str">
        <f t="shared" si="5"/>
        <v/>
      </c>
      <c r="AE18" s="67" t="str">
        <f t="shared" si="6"/>
        <v/>
      </c>
      <c r="AF18" s="67" t="str">
        <f t="shared" si="7"/>
        <v/>
      </c>
      <c r="AG18" s="67" t="str">
        <f>IF(ROW()-ROW($A$9)&gt;$G$7, "", CARB_Defaults!L$9*$L18/CARB_Defaults!L$13)</f>
        <v/>
      </c>
      <c r="AH18" s="67" t="str">
        <f>IF(ROW()-ROW($A$9)&gt;$G$7, "", CARB_Defaults!L$10*$L18/CARB_Defaults!L$13)</f>
        <v/>
      </c>
      <c r="AI18" s="66" t="str">
        <f>IF(ROW()-ROW($A$9)&gt;$G$7, "", CARB_Defaults!L$11*$L18/CARB_Defaults!L$13)</f>
        <v/>
      </c>
      <c r="AJ18" s="117" t="str">
        <f t="shared" si="18"/>
        <v/>
      </c>
      <c r="AK18" s="81" t="str">
        <f t="shared" si="8"/>
        <v/>
      </c>
      <c r="AL18" s="81" t="str">
        <f t="shared" si="9"/>
        <v/>
      </c>
      <c r="AM18" s="81" t="str">
        <f t="shared" si="10"/>
        <v/>
      </c>
      <c r="AN18" s="81" t="str">
        <f t="shared" si="11"/>
        <v/>
      </c>
      <c r="AO18" s="82" t="str">
        <f t="shared" si="12"/>
        <v/>
      </c>
      <c r="AP18" s="82" t="str">
        <f t="shared" si="13"/>
        <v/>
      </c>
      <c r="AQ18" s="82" t="str">
        <f t="shared" si="14"/>
        <v/>
      </c>
      <c r="AR18" s="83" t="str">
        <f t="shared" si="15"/>
        <v/>
      </c>
      <c r="AS18" s="117" t="str">
        <f>IF(ROW()-ROW($A$9)&gt;$G$7,"",SUMIFS(CARB_EFs!AA$9:AA$20,CARB_EFs!$W$9:$W$20,Calculations!$J18,CARB_EFs!$Y$9:$Y$20,Calculations!$AV18))</f>
        <v/>
      </c>
      <c r="AT18" s="81" t="str">
        <f>IF(ROW()-ROW($A$9)&gt;$G$7,"",SUMIFS(CARB_EFs!AB$9:AB$20,CARB_EFs!$W$9:$W$20,Calculations!$J18,CARB_EFs!$Y$9:$Y$20,Calculations!$AV18))</f>
        <v/>
      </c>
      <c r="AU18" s="82" t="str">
        <f>IF(ROW()-ROW($A$9)&gt;$G$7,"",SUMIFS(CARB_EFs!AC$9:AC$20,CARB_EFs!$W$9:$W$20,Calculations!$J18,CARB_EFs!$Y$9:$Y$20,Calculations!$AV18))</f>
        <v/>
      </c>
      <c r="AV18" s="74" t="str">
        <f>IF(ROW()-ROW($A$9)&gt;$G$7,"",VLOOKUP($F18,CHOOSE($J18,CARB_EFs!$Y$9:$Y$11,CARB_EFs!$Y$12:$Y$14,CARB_EFs!$Y$15:$Y$17,CARB_EFs!$Y$18:$Y$20),1))</f>
        <v/>
      </c>
    </row>
    <row r="19" spans="2:48" x14ac:dyDescent="0.25">
      <c r="B19" s="44" t="str">
        <f>IF(ROW()-ROW($A$9)&gt;$G$7, "", Input!C37)</f>
        <v/>
      </c>
      <c r="C19" s="40" t="str">
        <f>IF(ROW()-ROW($A$9)&gt;$G$7, "", Input!D37)</f>
        <v/>
      </c>
      <c r="D19" s="45" t="str">
        <f t="shared" si="0"/>
        <v/>
      </c>
      <c r="E19" s="45" t="str">
        <f t="array" ref="E19">IF(ROW()-ROW($A$9)&gt;$G$7, "", INDEX(CARB_Defaults!G$16:G$43, MATCH(C19&amp;D19,CARB_Defaults!I$16:I$43&amp;CARB_Defaults!H$16:H$43, 0)))</f>
        <v/>
      </c>
      <c r="F19" s="135" t="str">
        <f>IF(ROW()-ROW($A$9)&gt;$G$7, "", IF(Input!$F37="",$C$7-ROUND(VLOOKUP(C19,CARB_Defaults!$P$9:$T$36,3,FALSE),0),Input!$F37))</f>
        <v/>
      </c>
      <c r="G19" s="135" t="str">
        <f t="shared" si="16"/>
        <v/>
      </c>
      <c r="H19" s="62" t="str">
        <f>IF(ROW()-ROW($A$9)&gt;$G$7, "", IF(Input!G37="",VLOOKUP(C19,CARB_Defaults!$P$9:$T$36,5,FALSE),Input!G37))</f>
        <v/>
      </c>
      <c r="I19" s="45" t="str">
        <f>IF(ROW()-ROW($A$9)&gt;$G$7, "", IF(LEFT(E19,1)&lt;&gt;"C",
INDEX(CARB_Defaults!C$9:C$17,MATCH(H19,CARB_Defaults!D$9:D$17,1)),
INDEX(CARB_Defaults!C$18:C$27,MATCH(H19,CARB_Defaults!D$18:D$27,1))))</f>
        <v/>
      </c>
      <c r="J19" s="45" t="str">
        <f t="shared" si="1"/>
        <v/>
      </c>
      <c r="K19" s="65" t="str">
        <f>IF(ROW()-ROW($A$9)&gt;$G$7,"",INDEX(CARB_Defaults!Q$9:Q$36,MATCH($C19,CARB_Defaults!P$9:P$36,0)))</f>
        <v/>
      </c>
      <c r="L19" s="65" t="str">
        <f>IF(ROW()-ROW($A$9)&gt;$G$7, "", INDEX(CARB_EFs!K$9:K$2624, MATCH($E19&amp;"_"&amp;$I19&amp;"_"&amp;$G19, CARB_EFs!$B$9:$B$2624, 0)))</f>
        <v/>
      </c>
      <c r="M19" s="121" t="str">
        <f>IF(ROW()-ROW($A$9)&gt;$G$7, "", Input!E37)</f>
        <v/>
      </c>
      <c r="N19" s="119" t="str">
        <f>IF(ROW()-ROW($A$9)&gt;$G$7,"",INDEX(CARB_Defaults!S$9:S$36,MATCH($E19,CARB_Defaults!O$9:O$36,0)))</f>
        <v/>
      </c>
      <c r="O19" s="78" t="str">
        <f t="shared" si="17"/>
        <v/>
      </c>
      <c r="P19" s="95" t="str">
        <f>IF(ROW()-ROW($A$9)&gt;$G$7, "", INDEX(CARB_Defaults!R$9:R$36, MATCH(C19, CARB_Defaults!P$9:P$36, 0)))</f>
        <v/>
      </c>
      <c r="Q19" s="69" t="str">
        <f>IF(ROW()-ROW($A$9)&gt;$G$7, "", INDEX(CARB_EFs!I$9:I$2624, MATCH($E19&amp;"_"&amp;$I19&amp;"_"&amp;$G19, CARB_EFs!$B$9:$B$2624, 0)))</f>
        <v/>
      </c>
      <c r="R19" s="67" t="str">
        <f>IF(ROW()-ROW($A$9)&gt;$G$7, "", INDEX(CARB_EFs!J$9:J$2624, MATCH($E19&amp;"_"&amp;$I19&amp;"_"&amp;$G19, CARB_EFs!$B$9:$B$2624, 0)))</f>
        <v/>
      </c>
      <c r="S19" s="67" t="str">
        <f>IF(ROW()-ROW($A$9)&gt;$G$7, "", INDEX(CARB_EFs!H$9:H$2624, MATCH($E19&amp;"_"&amp;$I19&amp;"_"&amp;$G19, CARB_EFs!$B$9:$B$2624, 0)))</f>
        <v/>
      </c>
      <c r="T19" s="67" t="str">
        <f>IF(ROW()-ROW($A$9)&gt;$G$7, "", INDEX(CARB_EFs!F$9:F$2624, MATCH($E19&amp;"_"&amp;$I19&amp;"_"&amp;$G19, CARB_EFs!$B$9:$B$2624, 0)))</f>
        <v/>
      </c>
      <c r="U19" s="66" t="str">
        <f>IF(ROW()-ROW($A$9)&gt;$G$7, "", INDEX(CARB_EFs!G$9:G$2624, MATCH($E19&amp;"_"&amp;$I19&amp;"_"&amp;$G19, CARB_EFs!$B$9:$B$2624, 0)))</f>
        <v/>
      </c>
      <c r="V19" s="72" t="str">
        <f>IF(ROW()-ROW($A$9)&gt;$G$7, "", INDEX(CARB_EFs!T$9:T$64, MATCH($E19&amp;"_"&amp;$I19, CARB_EFs!$M$9:$M$64, 0)))</f>
        <v/>
      </c>
      <c r="W19" s="103" t="str">
        <f>IF(ROW()-ROW($A$9)&gt;$G$7, "", INDEX(CARB_EFs!U$9:U$64, MATCH($E19&amp;"_"&amp;$I19, CARB_EFs!$M$9:$M$64, 0)))</f>
        <v/>
      </c>
      <c r="X19" s="103" t="str">
        <f>IF(ROW()-ROW($A$9)&gt;$G$7, "", INDEX(CARB_EFs!S$9:S$64, MATCH($E19&amp;"_"&amp;$I19, CARB_EFs!$M$9:$M$64, 0)))</f>
        <v/>
      </c>
      <c r="Y19" s="103" t="str">
        <f>IF(ROW()-ROW($A$9)&gt;$G$7, "", INDEX(CARB_EFs!P$9:P$64, MATCH($E19&amp;"_"&amp;$I19, CARB_EFs!$M$9:$M$64, 0)))</f>
        <v/>
      </c>
      <c r="Z19" s="57" t="str">
        <f>IF(ROW()-ROW($A$9)&gt;$G$7, "", INDEX(CARB_EFs!R$9:R$64, MATCH($E19&amp;"_"&amp;$I19, CARB_EFs!$M$9:$M$64, 0)))</f>
        <v/>
      </c>
      <c r="AA19" s="69" t="str">
        <f t="shared" si="2"/>
        <v/>
      </c>
      <c r="AB19" s="68" t="str">
        <f t="shared" si="3"/>
        <v/>
      </c>
      <c r="AC19" s="68" t="str">
        <f t="shared" si="4"/>
        <v/>
      </c>
      <c r="AD19" s="68" t="str">
        <f t="shared" si="5"/>
        <v/>
      </c>
      <c r="AE19" s="67" t="str">
        <f t="shared" si="6"/>
        <v/>
      </c>
      <c r="AF19" s="67" t="str">
        <f t="shared" si="7"/>
        <v/>
      </c>
      <c r="AG19" s="67" t="str">
        <f>IF(ROW()-ROW($A$9)&gt;$G$7, "", CARB_Defaults!L$9*$L19/CARB_Defaults!L$13)</f>
        <v/>
      </c>
      <c r="AH19" s="67" t="str">
        <f>IF(ROW()-ROW($A$9)&gt;$G$7, "", CARB_Defaults!L$10*$L19/CARB_Defaults!L$13)</f>
        <v/>
      </c>
      <c r="AI19" s="66" t="str">
        <f>IF(ROW()-ROW($A$9)&gt;$G$7, "", CARB_Defaults!L$11*$L19/CARB_Defaults!L$13)</f>
        <v/>
      </c>
      <c r="AJ19" s="117" t="str">
        <f t="shared" si="18"/>
        <v/>
      </c>
      <c r="AK19" s="81" t="str">
        <f t="shared" si="8"/>
        <v/>
      </c>
      <c r="AL19" s="81" t="str">
        <f t="shared" si="9"/>
        <v/>
      </c>
      <c r="AM19" s="81" t="str">
        <f t="shared" si="10"/>
        <v/>
      </c>
      <c r="AN19" s="81" t="str">
        <f t="shared" si="11"/>
        <v/>
      </c>
      <c r="AO19" s="82" t="str">
        <f t="shared" si="12"/>
        <v/>
      </c>
      <c r="AP19" s="82" t="str">
        <f t="shared" si="13"/>
        <v/>
      </c>
      <c r="AQ19" s="82" t="str">
        <f t="shared" si="14"/>
        <v/>
      </c>
      <c r="AR19" s="83" t="str">
        <f t="shared" si="15"/>
        <v/>
      </c>
      <c r="AS19" s="117" t="str">
        <f>IF(ROW()-ROW($A$9)&gt;$G$7,"",SUMIFS(CARB_EFs!AA$9:AA$20,CARB_EFs!$W$9:$W$20,Calculations!$J19,CARB_EFs!$Y$9:$Y$20,Calculations!$AV19))</f>
        <v/>
      </c>
      <c r="AT19" s="81" t="str">
        <f>IF(ROW()-ROW($A$9)&gt;$G$7,"",SUMIFS(CARB_EFs!AB$9:AB$20,CARB_EFs!$W$9:$W$20,Calculations!$J19,CARB_EFs!$Y$9:$Y$20,Calculations!$AV19))</f>
        <v/>
      </c>
      <c r="AU19" s="82" t="str">
        <f>IF(ROW()-ROW($A$9)&gt;$G$7,"",SUMIFS(CARB_EFs!AC$9:AC$20,CARB_EFs!$W$9:$W$20,Calculations!$J19,CARB_EFs!$Y$9:$Y$20,Calculations!$AV19))</f>
        <v/>
      </c>
      <c r="AV19" s="74" t="str">
        <f>IF(ROW()-ROW($A$9)&gt;$G$7,"",VLOOKUP($F19,CHOOSE($J19,CARB_EFs!$Y$9:$Y$11,CARB_EFs!$Y$12:$Y$14,CARB_EFs!$Y$15:$Y$17,CARB_EFs!$Y$18:$Y$20),1))</f>
        <v/>
      </c>
    </row>
    <row r="20" spans="2:48" x14ac:dyDescent="0.25">
      <c r="B20" s="44" t="str">
        <f>IF(ROW()-ROW($A$9)&gt;$G$7, "", Input!C38)</f>
        <v/>
      </c>
      <c r="C20" s="40" t="str">
        <f>IF(ROW()-ROW($A$9)&gt;$G$7, "", Input!D38)</f>
        <v/>
      </c>
      <c r="D20" s="45" t="str">
        <f t="shared" si="0"/>
        <v/>
      </c>
      <c r="E20" s="45" t="str">
        <f t="array" ref="E20">IF(ROW()-ROW($A$9)&gt;$G$7, "", INDEX(CARB_Defaults!G$16:G$43, MATCH(C20&amp;D20,CARB_Defaults!I$16:I$43&amp;CARB_Defaults!H$16:H$43, 0)))</f>
        <v/>
      </c>
      <c r="F20" s="135" t="str">
        <f>IF(ROW()-ROW($A$9)&gt;$G$7, "", IF(Input!$F38="",$C$7-ROUND(VLOOKUP(C20,CARB_Defaults!$P$9:$T$36,3,FALSE),0),Input!$F38))</f>
        <v/>
      </c>
      <c r="G20" s="135" t="str">
        <f t="shared" si="16"/>
        <v/>
      </c>
      <c r="H20" s="62" t="str">
        <f>IF(ROW()-ROW($A$9)&gt;$G$7, "", IF(Input!G38="",VLOOKUP(C20,CARB_Defaults!$P$9:$T$36,5,FALSE),Input!G38))</f>
        <v/>
      </c>
      <c r="I20" s="45" t="str">
        <f>IF(ROW()-ROW($A$9)&gt;$G$7, "", IF(LEFT(E20,1)&lt;&gt;"C",
INDEX(CARB_Defaults!C$9:C$17,MATCH(H20,CARB_Defaults!D$9:D$17,1)),
INDEX(CARB_Defaults!C$18:C$27,MATCH(H20,CARB_Defaults!D$18:D$27,1))))</f>
        <v/>
      </c>
      <c r="J20" s="45" t="str">
        <f t="shared" si="1"/>
        <v/>
      </c>
      <c r="K20" s="65" t="str">
        <f>IF(ROW()-ROW($A$9)&gt;$G$7,"",INDEX(CARB_Defaults!Q$9:Q$36,MATCH($C20,CARB_Defaults!P$9:P$36,0)))</f>
        <v/>
      </c>
      <c r="L20" s="65" t="str">
        <f>IF(ROW()-ROW($A$9)&gt;$G$7, "", INDEX(CARB_EFs!K$9:K$2624, MATCH($E20&amp;"_"&amp;$I20&amp;"_"&amp;$G20, CARB_EFs!$B$9:$B$2624, 0)))</f>
        <v/>
      </c>
      <c r="M20" s="121" t="str">
        <f>IF(ROW()-ROW($A$9)&gt;$G$7, "", Input!E38)</f>
        <v/>
      </c>
      <c r="N20" s="119" t="str">
        <f>IF(ROW()-ROW($A$9)&gt;$G$7,"",INDEX(CARB_Defaults!S$9:S$36,MATCH($E20,CARB_Defaults!O$9:O$36,0)))</f>
        <v/>
      </c>
      <c r="O20" s="78" t="str">
        <f t="shared" si="17"/>
        <v/>
      </c>
      <c r="P20" s="95" t="str">
        <f>IF(ROW()-ROW($A$9)&gt;$G$7, "", INDEX(CARB_Defaults!R$9:R$36, MATCH(C20, CARB_Defaults!P$9:P$36, 0)))</f>
        <v/>
      </c>
      <c r="Q20" s="69" t="str">
        <f>IF(ROW()-ROW($A$9)&gt;$G$7, "", INDEX(CARB_EFs!I$9:I$2624, MATCH($E20&amp;"_"&amp;$I20&amp;"_"&amp;$G20, CARB_EFs!$B$9:$B$2624, 0)))</f>
        <v/>
      </c>
      <c r="R20" s="67" t="str">
        <f>IF(ROW()-ROW($A$9)&gt;$G$7, "", INDEX(CARB_EFs!J$9:J$2624, MATCH($E20&amp;"_"&amp;$I20&amp;"_"&amp;$G20, CARB_EFs!$B$9:$B$2624, 0)))</f>
        <v/>
      </c>
      <c r="S20" s="67" t="str">
        <f>IF(ROW()-ROW($A$9)&gt;$G$7, "", INDEX(CARB_EFs!H$9:H$2624, MATCH($E20&amp;"_"&amp;$I20&amp;"_"&amp;$G20, CARB_EFs!$B$9:$B$2624, 0)))</f>
        <v/>
      </c>
      <c r="T20" s="67" t="str">
        <f>IF(ROW()-ROW($A$9)&gt;$G$7, "", INDEX(CARB_EFs!F$9:F$2624, MATCH($E20&amp;"_"&amp;$I20&amp;"_"&amp;$G20, CARB_EFs!$B$9:$B$2624, 0)))</f>
        <v/>
      </c>
      <c r="U20" s="66" t="str">
        <f>IF(ROW()-ROW($A$9)&gt;$G$7, "", INDEX(CARB_EFs!G$9:G$2624, MATCH($E20&amp;"_"&amp;$I20&amp;"_"&amp;$G20, CARB_EFs!$B$9:$B$2624, 0)))</f>
        <v/>
      </c>
      <c r="V20" s="72" t="str">
        <f>IF(ROW()-ROW($A$9)&gt;$G$7, "", INDEX(CARB_EFs!T$9:T$64, MATCH($E20&amp;"_"&amp;$I20, CARB_EFs!$M$9:$M$64, 0)))</f>
        <v/>
      </c>
      <c r="W20" s="103" t="str">
        <f>IF(ROW()-ROW($A$9)&gt;$G$7, "", INDEX(CARB_EFs!U$9:U$64, MATCH($E20&amp;"_"&amp;$I20, CARB_EFs!$M$9:$M$64, 0)))</f>
        <v/>
      </c>
      <c r="X20" s="103" t="str">
        <f>IF(ROW()-ROW($A$9)&gt;$G$7, "", INDEX(CARB_EFs!S$9:S$64, MATCH($E20&amp;"_"&amp;$I20, CARB_EFs!$M$9:$M$64, 0)))</f>
        <v/>
      </c>
      <c r="Y20" s="103" t="str">
        <f>IF(ROW()-ROW($A$9)&gt;$G$7, "", INDEX(CARB_EFs!P$9:P$64, MATCH($E20&amp;"_"&amp;$I20, CARB_EFs!$M$9:$M$64, 0)))</f>
        <v/>
      </c>
      <c r="Z20" s="57" t="str">
        <f>IF(ROW()-ROW($A$9)&gt;$G$7, "", INDEX(CARB_EFs!R$9:R$64, MATCH($E20&amp;"_"&amp;$I20, CARB_EFs!$M$9:$M$64, 0)))</f>
        <v/>
      </c>
      <c r="AA20" s="69" t="str">
        <f t="shared" si="2"/>
        <v/>
      </c>
      <c r="AB20" s="68" t="str">
        <f t="shared" si="3"/>
        <v/>
      </c>
      <c r="AC20" s="68" t="str">
        <f t="shared" si="4"/>
        <v/>
      </c>
      <c r="AD20" s="68" t="str">
        <f t="shared" si="5"/>
        <v/>
      </c>
      <c r="AE20" s="67" t="str">
        <f t="shared" si="6"/>
        <v/>
      </c>
      <c r="AF20" s="67" t="str">
        <f t="shared" si="7"/>
        <v/>
      </c>
      <c r="AG20" s="67" t="str">
        <f>IF(ROW()-ROW($A$9)&gt;$G$7, "", CARB_Defaults!L$9*$L20/CARB_Defaults!L$13)</f>
        <v/>
      </c>
      <c r="AH20" s="67" t="str">
        <f>IF(ROW()-ROW($A$9)&gt;$G$7, "", CARB_Defaults!L$10*$L20/CARB_Defaults!L$13)</f>
        <v/>
      </c>
      <c r="AI20" s="66" t="str">
        <f>IF(ROW()-ROW($A$9)&gt;$G$7, "", CARB_Defaults!L$11*$L20/CARB_Defaults!L$13)</f>
        <v/>
      </c>
      <c r="AJ20" s="117" t="str">
        <f t="shared" si="18"/>
        <v/>
      </c>
      <c r="AK20" s="81" t="str">
        <f t="shared" si="8"/>
        <v/>
      </c>
      <c r="AL20" s="81" t="str">
        <f t="shared" si="9"/>
        <v/>
      </c>
      <c r="AM20" s="81" t="str">
        <f t="shared" si="10"/>
        <v/>
      </c>
      <c r="AN20" s="81" t="str">
        <f t="shared" si="11"/>
        <v/>
      </c>
      <c r="AO20" s="82" t="str">
        <f t="shared" si="12"/>
        <v/>
      </c>
      <c r="AP20" s="82" t="str">
        <f t="shared" si="13"/>
        <v/>
      </c>
      <c r="AQ20" s="82" t="str">
        <f t="shared" si="14"/>
        <v/>
      </c>
      <c r="AR20" s="83" t="str">
        <f t="shared" si="15"/>
        <v/>
      </c>
      <c r="AS20" s="117" t="str">
        <f>IF(ROW()-ROW($A$9)&gt;$G$7,"",SUMIFS(CARB_EFs!AA$9:AA$20,CARB_EFs!$W$9:$W$20,Calculations!$J20,CARB_EFs!$Y$9:$Y$20,Calculations!$AV20))</f>
        <v/>
      </c>
      <c r="AT20" s="81" t="str">
        <f>IF(ROW()-ROW($A$9)&gt;$G$7,"",SUMIFS(CARB_EFs!AB$9:AB$20,CARB_EFs!$W$9:$W$20,Calculations!$J20,CARB_EFs!$Y$9:$Y$20,Calculations!$AV20))</f>
        <v/>
      </c>
      <c r="AU20" s="82" t="str">
        <f>IF(ROW()-ROW($A$9)&gt;$G$7,"",SUMIFS(CARB_EFs!AC$9:AC$20,CARB_EFs!$W$9:$W$20,Calculations!$J20,CARB_EFs!$Y$9:$Y$20,Calculations!$AV20))</f>
        <v/>
      </c>
      <c r="AV20" s="74" t="str">
        <f>IF(ROW()-ROW($A$9)&gt;$G$7,"",VLOOKUP($F20,CHOOSE($J20,CARB_EFs!$Y$9:$Y$11,CARB_EFs!$Y$12:$Y$14,CARB_EFs!$Y$15:$Y$17,CARB_EFs!$Y$18:$Y$20),1))</f>
        <v/>
      </c>
    </row>
    <row r="21" spans="2:48" x14ac:dyDescent="0.25">
      <c r="B21" s="44" t="str">
        <f>IF(ROW()-ROW($A$9)&gt;$G$7, "", Input!C39)</f>
        <v/>
      </c>
      <c r="C21" s="40" t="str">
        <f>IF(ROW()-ROW($A$9)&gt;$G$7, "", Input!D39)</f>
        <v/>
      </c>
      <c r="D21" s="45" t="str">
        <f t="shared" si="0"/>
        <v/>
      </c>
      <c r="E21" s="45" t="str">
        <f t="array" ref="E21">IF(ROW()-ROW($A$9)&gt;$G$7, "", INDEX(CARB_Defaults!G$16:G$43, MATCH(C21&amp;D21,CARB_Defaults!I$16:I$43&amp;CARB_Defaults!H$16:H$43, 0)))</f>
        <v/>
      </c>
      <c r="F21" s="135" t="str">
        <f>IF(ROW()-ROW($A$9)&gt;$G$7, "", IF(Input!$F39="",$C$7-ROUND(VLOOKUP(C21,CARB_Defaults!$P$9:$T$36,3,FALSE),0),Input!$F39))</f>
        <v/>
      </c>
      <c r="G21" s="135" t="str">
        <f t="shared" si="16"/>
        <v/>
      </c>
      <c r="H21" s="62" t="str">
        <f>IF(ROW()-ROW($A$9)&gt;$G$7, "", IF(Input!G39="",VLOOKUP(C21,CARB_Defaults!$P$9:$T$36,5,FALSE),Input!G39))</f>
        <v/>
      </c>
      <c r="I21" s="45" t="str">
        <f>IF(ROW()-ROW($A$9)&gt;$G$7, "", IF(LEFT(E21,1)&lt;&gt;"C",
INDEX(CARB_Defaults!C$9:C$17,MATCH(H21,CARB_Defaults!D$9:D$17,1)),
INDEX(CARB_Defaults!C$18:C$27,MATCH(H21,CARB_Defaults!D$18:D$27,1))))</f>
        <v/>
      </c>
      <c r="J21" s="45" t="str">
        <f t="shared" si="1"/>
        <v/>
      </c>
      <c r="K21" s="65" t="str">
        <f>IF(ROW()-ROW($A$9)&gt;$G$7,"",INDEX(CARB_Defaults!Q$9:Q$36,MATCH($C21,CARB_Defaults!P$9:P$36,0)))</f>
        <v/>
      </c>
      <c r="L21" s="65" t="str">
        <f>IF(ROW()-ROW($A$9)&gt;$G$7, "", INDEX(CARB_EFs!K$9:K$2624, MATCH($E21&amp;"_"&amp;$I21&amp;"_"&amp;$G21, CARB_EFs!$B$9:$B$2624, 0)))</f>
        <v/>
      </c>
      <c r="M21" s="121" t="str">
        <f>IF(ROW()-ROW($A$9)&gt;$G$7, "", Input!E39)</f>
        <v/>
      </c>
      <c r="N21" s="119" t="str">
        <f>IF(ROW()-ROW($A$9)&gt;$G$7,"",INDEX(CARB_Defaults!S$9:S$36,MATCH($E21,CARB_Defaults!O$9:O$36,0)))</f>
        <v/>
      </c>
      <c r="O21" s="78" t="str">
        <f t="shared" si="17"/>
        <v/>
      </c>
      <c r="P21" s="95" t="str">
        <f>IF(ROW()-ROW($A$9)&gt;$G$7, "", INDEX(CARB_Defaults!R$9:R$36, MATCH(C21, CARB_Defaults!P$9:P$36, 0)))</f>
        <v/>
      </c>
      <c r="Q21" s="69" t="str">
        <f>IF(ROW()-ROW($A$9)&gt;$G$7, "", INDEX(CARB_EFs!I$9:I$2624, MATCH($E21&amp;"_"&amp;$I21&amp;"_"&amp;$G21, CARB_EFs!$B$9:$B$2624, 0)))</f>
        <v/>
      </c>
      <c r="R21" s="67" t="str">
        <f>IF(ROW()-ROW($A$9)&gt;$G$7, "", INDEX(CARB_EFs!J$9:J$2624, MATCH($E21&amp;"_"&amp;$I21&amp;"_"&amp;$G21, CARB_EFs!$B$9:$B$2624, 0)))</f>
        <v/>
      </c>
      <c r="S21" s="67" t="str">
        <f>IF(ROW()-ROW($A$9)&gt;$G$7, "", INDEX(CARB_EFs!H$9:H$2624, MATCH($E21&amp;"_"&amp;$I21&amp;"_"&amp;$G21, CARB_EFs!$B$9:$B$2624, 0)))</f>
        <v/>
      </c>
      <c r="T21" s="67" t="str">
        <f>IF(ROW()-ROW($A$9)&gt;$G$7, "", INDEX(CARB_EFs!F$9:F$2624, MATCH($E21&amp;"_"&amp;$I21&amp;"_"&amp;$G21, CARB_EFs!$B$9:$B$2624, 0)))</f>
        <v/>
      </c>
      <c r="U21" s="66" t="str">
        <f>IF(ROW()-ROW($A$9)&gt;$G$7, "", INDEX(CARB_EFs!G$9:G$2624, MATCH($E21&amp;"_"&amp;$I21&amp;"_"&amp;$G21, CARB_EFs!$B$9:$B$2624, 0)))</f>
        <v/>
      </c>
      <c r="V21" s="72" t="str">
        <f>IF(ROW()-ROW($A$9)&gt;$G$7, "", INDEX(CARB_EFs!T$9:T$64, MATCH($E21&amp;"_"&amp;$I21, CARB_EFs!$M$9:$M$64, 0)))</f>
        <v/>
      </c>
      <c r="W21" s="103" t="str">
        <f>IF(ROW()-ROW($A$9)&gt;$G$7, "", INDEX(CARB_EFs!U$9:U$64, MATCH($E21&amp;"_"&amp;$I21, CARB_EFs!$M$9:$M$64, 0)))</f>
        <v/>
      </c>
      <c r="X21" s="103" t="str">
        <f>IF(ROW()-ROW($A$9)&gt;$G$7, "", INDEX(CARB_EFs!S$9:S$64, MATCH($E21&amp;"_"&amp;$I21, CARB_EFs!$M$9:$M$64, 0)))</f>
        <v/>
      </c>
      <c r="Y21" s="103" t="str">
        <f>IF(ROW()-ROW($A$9)&gt;$G$7, "", INDEX(CARB_EFs!P$9:P$64, MATCH($E21&amp;"_"&amp;$I21, CARB_EFs!$M$9:$M$64, 0)))</f>
        <v/>
      </c>
      <c r="Z21" s="57" t="str">
        <f>IF(ROW()-ROW($A$9)&gt;$G$7, "", INDEX(CARB_EFs!R$9:R$64, MATCH($E21&amp;"_"&amp;$I21, CARB_EFs!$M$9:$M$64, 0)))</f>
        <v/>
      </c>
      <c r="AA21" s="69" t="str">
        <f t="shared" si="2"/>
        <v/>
      </c>
      <c r="AB21" s="68" t="str">
        <f t="shared" si="3"/>
        <v/>
      </c>
      <c r="AC21" s="68" t="str">
        <f t="shared" si="4"/>
        <v/>
      </c>
      <c r="AD21" s="68" t="str">
        <f t="shared" si="5"/>
        <v/>
      </c>
      <c r="AE21" s="67" t="str">
        <f t="shared" si="6"/>
        <v/>
      </c>
      <c r="AF21" s="67" t="str">
        <f t="shared" si="7"/>
        <v/>
      </c>
      <c r="AG21" s="67" t="str">
        <f>IF(ROW()-ROW($A$9)&gt;$G$7, "", CARB_Defaults!L$9*$L21/CARB_Defaults!L$13)</f>
        <v/>
      </c>
      <c r="AH21" s="67" t="str">
        <f>IF(ROW()-ROW($A$9)&gt;$G$7, "", CARB_Defaults!L$10*$L21/CARB_Defaults!L$13)</f>
        <v/>
      </c>
      <c r="AI21" s="66" t="str">
        <f>IF(ROW()-ROW($A$9)&gt;$G$7, "", CARB_Defaults!L$11*$L21/CARB_Defaults!L$13)</f>
        <v/>
      </c>
      <c r="AJ21" s="117" t="str">
        <f t="shared" si="18"/>
        <v/>
      </c>
      <c r="AK21" s="81" t="str">
        <f t="shared" si="8"/>
        <v/>
      </c>
      <c r="AL21" s="81" t="str">
        <f t="shared" si="9"/>
        <v/>
      </c>
      <c r="AM21" s="81" t="str">
        <f t="shared" si="10"/>
        <v/>
      </c>
      <c r="AN21" s="81" t="str">
        <f t="shared" si="11"/>
        <v/>
      </c>
      <c r="AO21" s="82" t="str">
        <f t="shared" si="12"/>
        <v/>
      </c>
      <c r="AP21" s="82" t="str">
        <f t="shared" si="13"/>
        <v/>
      </c>
      <c r="AQ21" s="82" t="str">
        <f t="shared" si="14"/>
        <v/>
      </c>
      <c r="AR21" s="83" t="str">
        <f t="shared" si="15"/>
        <v/>
      </c>
      <c r="AS21" s="117" t="str">
        <f>IF(ROW()-ROW($A$9)&gt;$G$7,"",SUMIFS(CARB_EFs!AA$9:AA$20,CARB_EFs!$W$9:$W$20,Calculations!$J21,CARB_EFs!$Y$9:$Y$20,Calculations!$AV21))</f>
        <v/>
      </c>
      <c r="AT21" s="81" t="str">
        <f>IF(ROW()-ROW($A$9)&gt;$G$7,"",SUMIFS(CARB_EFs!AB$9:AB$20,CARB_EFs!$W$9:$W$20,Calculations!$J21,CARB_EFs!$Y$9:$Y$20,Calculations!$AV21))</f>
        <v/>
      </c>
      <c r="AU21" s="82" t="str">
        <f>IF(ROW()-ROW($A$9)&gt;$G$7,"",SUMIFS(CARB_EFs!AC$9:AC$20,CARB_EFs!$W$9:$W$20,Calculations!$J21,CARB_EFs!$Y$9:$Y$20,Calculations!$AV21))</f>
        <v/>
      </c>
      <c r="AV21" s="74" t="str">
        <f>IF(ROW()-ROW($A$9)&gt;$G$7,"",VLOOKUP($F21,CHOOSE($J21,CARB_EFs!$Y$9:$Y$11,CARB_EFs!$Y$12:$Y$14,CARB_EFs!$Y$15:$Y$17,CARB_EFs!$Y$18:$Y$20),1))</f>
        <v/>
      </c>
    </row>
    <row r="22" spans="2:48" x14ac:dyDescent="0.25">
      <c r="B22" s="44" t="str">
        <f>IF(ROW()-ROW($A$9)&gt;$G$7, "", Input!C40)</f>
        <v/>
      </c>
      <c r="C22" s="40" t="str">
        <f>IF(ROW()-ROW($A$9)&gt;$G$7, "", Input!D40)</f>
        <v/>
      </c>
      <c r="D22" s="45" t="str">
        <f t="shared" si="0"/>
        <v/>
      </c>
      <c r="E22" s="45" t="str">
        <f t="array" ref="E22">IF(ROW()-ROW($A$9)&gt;$G$7, "", INDEX(CARB_Defaults!G$16:G$43, MATCH(C22&amp;D22,CARB_Defaults!I$16:I$43&amp;CARB_Defaults!H$16:H$43, 0)))</f>
        <v/>
      </c>
      <c r="F22" s="135" t="str">
        <f>IF(ROW()-ROW($A$9)&gt;$G$7, "", IF(Input!$F40="",$C$7-ROUND(VLOOKUP(C22,CARB_Defaults!$P$9:$T$36,3,FALSE),0),Input!$F40))</f>
        <v/>
      </c>
      <c r="G22" s="135" t="str">
        <f t="shared" si="16"/>
        <v/>
      </c>
      <c r="H22" s="62" t="str">
        <f>IF(ROW()-ROW($A$9)&gt;$G$7, "", IF(Input!G40="",VLOOKUP(C22,CARB_Defaults!$P$9:$T$36,5,FALSE),Input!G40))</f>
        <v/>
      </c>
      <c r="I22" s="45" t="str">
        <f>IF(ROW()-ROW($A$9)&gt;$G$7, "", IF(LEFT(E22,1)&lt;&gt;"C",
INDEX(CARB_Defaults!C$9:C$17,MATCH(H22,CARB_Defaults!D$9:D$17,1)),
INDEX(CARB_Defaults!C$18:C$27,MATCH(H22,CARB_Defaults!D$18:D$27,1))))</f>
        <v/>
      </c>
      <c r="J22" s="45" t="str">
        <f t="shared" si="1"/>
        <v/>
      </c>
      <c r="K22" s="65" t="str">
        <f>IF(ROW()-ROW($A$9)&gt;$G$7,"",INDEX(CARB_Defaults!Q$9:Q$36,MATCH($C22,CARB_Defaults!P$9:P$36,0)))</f>
        <v/>
      </c>
      <c r="L22" s="65" t="str">
        <f>IF(ROW()-ROW($A$9)&gt;$G$7, "", INDEX(CARB_EFs!K$9:K$2624, MATCH($E22&amp;"_"&amp;$I22&amp;"_"&amp;$G22, CARB_EFs!$B$9:$B$2624, 0)))</f>
        <v/>
      </c>
      <c r="M22" s="121" t="str">
        <f>IF(ROW()-ROW($A$9)&gt;$G$7, "", Input!E40)</f>
        <v/>
      </c>
      <c r="N22" s="119" t="str">
        <f>IF(ROW()-ROW($A$9)&gt;$G$7,"",INDEX(CARB_Defaults!S$9:S$36,MATCH($E22,CARB_Defaults!O$9:O$36,0)))</f>
        <v/>
      </c>
      <c r="O22" s="78" t="str">
        <f t="shared" si="17"/>
        <v/>
      </c>
      <c r="P22" s="95" t="str">
        <f>IF(ROW()-ROW($A$9)&gt;$G$7, "", INDEX(CARB_Defaults!R$9:R$36, MATCH(C22, CARB_Defaults!P$9:P$36, 0)))</f>
        <v/>
      </c>
      <c r="Q22" s="69" t="str">
        <f>IF(ROW()-ROW($A$9)&gt;$G$7, "", INDEX(CARB_EFs!I$9:I$2624, MATCH($E22&amp;"_"&amp;$I22&amp;"_"&amp;$G22, CARB_EFs!$B$9:$B$2624, 0)))</f>
        <v/>
      </c>
      <c r="R22" s="67" t="str">
        <f>IF(ROW()-ROW($A$9)&gt;$G$7, "", INDEX(CARB_EFs!J$9:J$2624, MATCH($E22&amp;"_"&amp;$I22&amp;"_"&amp;$G22, CARB_EFs!$B$9:$B$2624, 0)))</f>
        <v/>
      </c>
      <c r="S22" s="67" t="str">
        <f>IF(ROW()-ROW($A$9)&gt;$G$7, "", INDEX(CARB_EFs!H$9:H$2624, MATCH($E22&amp;"_"&amp;$I22&amp;"_"&amp;$G22, CARB_EFs!$B$9:$B$2624, 0)))</f>
        <v/>
      </c>
      <c r="T22" s="67" t="str">
        <f>IF(ROW()-ROW($A$9)&gt;$G$7, "", INDEX(CARB_EFs!F$9:F$2624, MATCH($E22&amp;"_"&amp;$I22&amp;"_"&amp;$G22, CARB_EFs!$B$9:$B$2624, 0)))</f>
        <v/>
      </c>
      <c r="U22" s="66" t="str">
        <f>IF(ROW()-ROW($A$9)&gt;$G$7, "", INDEX(CARB_EFs!G$9:G$2624, MATCH($E22&amp;"_"&amp;$I22&amp;"_"&amp;$G22, CARB_EFs!$B$9:$B$2624, 0)))</f>
        <v/>
      </c>
      <c r="V22" s="72" t="str">
        <f>IF(ROW()-ROW($A$9)&gt;$G$7, "", INDEX(CARB_EFs!T$9:T$64, MATCH($E22&amp;"_"&amp;$I22, CARB_EFs!$M$9:$M$64, 0)))</f>
        <v/>
      </c>
      <c r="W22" s="103" t="str">
        <f>IF(ROW()-ROW($A$9)&gt;$G$7, "", INDEX(CARB_EFs!U$9:U$64, MATCH($E22&amp;"_"&amp;$I22, CARB_EFs!$M$9:$M$64, 0)))</f>
        <v/>
      </c>
      <c r="X22" s="103" t="str">
        <f>IF(ROW()-ROW($A$9)&gt;$G$7, "", INDEX(CARB_EFs!S$9:S$64, MATCH($E22&amp;"_"&amp;$I22, CARB_EFs!$M$9:$M$64, 0)))</f>
        <v/>
      </c>
      <c r="Y22" s="103" t="str">
        <f>IF(ROW()-ROW($A$9)&gt;$G$7, "", INDEX(CARB_EFs!P$9:P$64, MATCH($E22&amp;"_"&amp;$I22, CARB_EFs!$M$9:$M$64, 0)))</f>
        <v/>
      </c>
      <c r="Z22" s="57" t="str">
        <f>IF(ROW()-ROW($A$9)&gt;$G$7, "", INDEX(CARB_EFs!R$9:R$64, MATCH($E22&amp;"_"&amp;$I22, CARB_EFs!$M$9:$M$64, 0)))</f>
        <v/>
      </c>
      <c r="AA22" s="69" t="str">
        <f t="shared" si="2"/>
        <v/>
      </c>
      <c r="AB22" s="68" t="str">
        <f t="shared" si="3"/>
        <v/>
      </c>
      <c r="AC22" s="68" t="str">
        <f t="shared" si="4"/>
        <v/>
      </c>
      <c r="AD22" s="68" t="str">
        <f t="shared" si="5"/>
        <v/>
      </c>
      <c r="AE22" s="67" t="str">
        <f t="shared" si="6"/>
        <v/>
      </c>
      <c r="AF22" s="67" t="str">
        <f t="shared" si="7"/>
        <v/>
      </c>
      <c r="AG22" s="67" t="str">
        <f>IF(ROW()-ROW($A$9)&gt;$G$7, "", CARB_Defaults!L$9*$L22/CARB_Defaults!L$13)</f>
        <v/>
      </c>
      <c r="AH22" s="67" t="str">
        <f>IF(ROW()-ROW($A$9)&gt;$G$7, "", CARB_Defaults!L$10*$L22/CARB_Defaults!L$13)</f>
        <v/>
      </c>
      <c r="AI22" s="66" t="str">
        <f>IF(ROW()-ROW($A$9)&gt;$G$7, "", CARB_Defaults!L$11*$L22/CARB_Defaults!L$13)</f>
        <v/>
      </c>
      <c r="AJ22" s="117" t="str">
        <f t="shared" si="18"/>
        <v/>
      </c>
      <c r="AK22" s="81" t="str">
        <f t="shared" si="8"/>
        <v/>
      </c>
      <c r="AL22" s="81" t="str">
        <f t="shared" si="9"/>
        <v/>
      </c>
      <c r="AM22" s="81" t="str">
        <f t="shared" si="10"/>
        <v/>
      </c>
      <c r="AN22" s="81" t="str">
        <f t="shared" si="11"/>
        <v/>
      </c>
      <c r="AO22" s="82" t="str">
        <f t="shared" si="12"/>
        <v/>
      </c>
      <c r="AP22" s="82" t="str">
        <f t="shared" si="13"/>
        <v/>
      </c>
      <c r="AQ22" s="82" t="str">
        <f t="shared" si="14"/>
        <v/>
      </c>
      <c r="AR22" s="83" t="str">
        <f t="shared" si="15"/>
        <v/>
      </c>
      <c r="AS22" s="117" t="str">
        <f>IF(ROW()-ROW($A$9)&gt;$G$7,"",SUMIFS(CARB_EFs!AA$9:AA$20,CARB_EFs!$W$9:$W$20,Calculations!$J22,CARB_EFs!$Y$9:$Y$20,Calculations!$AV22))</f>
        <v/>
      </c>
      <c r="AT22" s="81" t="str">
        <f>IF(ROW()-ROW($A$9)&gt;$G$7,"",SUMIFS(CARB_EFs!AB$9:AB$20,CARB_EFs!$W$9:$W$20,Calculations!$J22,CARB_EFs!$Y$9:$Y$20,Calculations!$AV22))</f>
        <v/>
      </c>
      <c r="AU22" s="82" t="str">
        <f>IF(ROW()-ROW($A$9)&gt;$G$7,"",SUMIFS(CARB_EFs!AC$9:AC$20,CARB_EFs!$W$9:$W$20,Calculations!$J22,CARB_EFs!$Y$9:$Y$20,Calculations!$AV22))</f>
        <v/>
      </c>
      <c r="AV22" s="74" t="str">
        <f>IF(ROW()-ROW($A$9)&gt;$G$7,"",VLOOKUP($F22,CHOOSE($J22,CARB_EFs!$Y$9:$Y$11,CARB_EFs!$Y$12:$Y$14,CARB_EFs!$Y$15:$Y$17,CARB_EFs!$Y$18:$Y$20),1))</f>
        <v/>
      </c>
    </row>
    <row r="23" spans="2:48" x14ac:dyDescent="0.25">
      <c r="B23" s="44" t="str">
        <f>IF(ROW()-ROW($A$9)&gt;$G$7, "", Input!C41)</f>
        <v/>
      </c>
      <c r="C23" s="40" t="str">
        <f>IF(ROW()-ROW($A$9)&gt;$G$7, "", Input!D41)</f>
        <v/>
      </c>
      <c r="D23" s="45" t="str">
        <f t="shared" si="0"/>
        <v/>
      </c>
      <c r="E23" s="45" t="str">
        <f t="array" ref="E23">IF(ROW()-ROW($A$9)&gt;$G$7, "", INDEX(CARB_Defaults!G$16:G$43, MATCH(C23&amp;D23,CARB_Defaults!I$16:I$43&amp;CARB_Defaults!H$16:H$43, 0)))</f>
        <v/>
      </c>
      <c r="F23" s="135" t="str">
        <f>IF(ROW()-ROW($A$9)&gt;$G$7, "", IF(Input!$F41="",$C$7-ROUND(VLOOKUP(C23,CARB_Defaults!$P$9:$T$36,3,FALSE),0),Input!$F41))</f>
        <v/>
      </c>
      <c r="G23" s="135" t="str">
        <f t="shared" si="16"/>
        <v/>
      </c>
      <c r="H23" s="62" t="str">
        <f>IF(ROW()-ROW($A$9)&gt;$G$7, "", IF(Input!G41="",VLOOKUP(C23,CARB_Defaults!$P$9:$T$36,5,FALSE),Input!G41))</f>
        <v/>
      </c>
      <c r="I23" s="45" t="str">
        <f>IF(ROW()-ROW($A$9)&gt;$G$7, "", IF(LEFT(E23,1)&lt;&gt;"C",
INDEX(CARB_Defaults!C$9:C$17,MATCH(H23,CARB_Defaults!D$9:D$17,1)),
INDEX(CARB_Defaults!C$18:C$27,MATCH(H23,CARB_Defaults!D$18:D$27,1))))</f>
        <v/>
      </c>
      <c r="J23" s="45" t="str">
        <f t="shared" si="1"/>
        <v/>
      </c>
      <c r="K23" s="65" t="str">
        <f>IF(ROW()-ROW($A$9)&gt;$G$7,"",INDEX(CARB_Defaults!Q$9:Q$36,MATCH($C23,CARB_Defaults!P$9:P$36,0)))</f>
        <v/>
      </c>
      <c r="L23" s="65" t="str">
        <f>IF(ROW()-ROW($A$9)&gt;$G$7, "", INDEX(CARB_EFs!K$9:K$2624, MATCH($E23&amp;"_"&amp;$I23&amp;"_"&amp;$G23, CARB_EFs!$B$9:$B$2624, 0)))</f>
        <v/>
      </c>
      <c r="M23" s="121" t="str">
        <f>IF(ROW()-ROW($A$9)&gt;$G$7, "", Input!E41)</f>
        <v/>
      </c>
      <c r="N23" s="119" t="str">
        <f>IF(ROW()-ROW($A$9)&gt;$G$7,"",INDEX(CARB_Defaults!S$9:S$36,MATCH($E23,CARB_Defaults!O$9:O$36,0)))</f>
        <v/>
      </c>
      <c r="O23" s="78" t="str">
        <f t="shared" si="17"/>
        <v/>
      </c>
      <c r="P23" s="95" t="str">
        <f>IF(ROW()-ROW($A$9)&gt;$G$7, "", INDEX(CARB_Defaults!R$9:R$36, MATCH(C23, CARB_Defaults!P$9:P$36, 0)))</f>
        <v/>
      </c>
      <c r="Q23" s="69" t="str">
        <f>IF(ROW()-ROW($A$9)&gt;$G$7, "", INDEX(CARB_EFs!I$9:I$2624, MATCH($E23&amp;"_"&amp;$I23&amp;"_"&amp;$G23, CARB_EFs!$B$9:$B$2624, 0)))</f>
        <v/>
      </c>
      <c r="R23" s="67" t="str">
        <f>IF(ROW()-ROW($A$9)&gt;$G$7, "", INDEX(CARB_EFs!J$9:J$2624, MATCH($E23&amp;"_"&amp;$I23&amp;"_"&amp;$G23, CARB_EFs!$B$9:$B$2624, 0)))</f>
        <v/>
      </c>
      <c r="S23" s="67" t="str">
        <f>IF(ROW()-ROW($A$9)&gt;$G$7, "", INDEX(CARB_EFs!H$9:H$2624, MATCH($E23&amp;"_"&amp;$I23&amp;"_"&amp;$G23, CARB_EFs!$B$9:$B$2624, 0)))</f>
        <v/>
      </c>
      <c r="T23" s="67" t="str">
        <f>IF(ROW()-ROW($A$9)&gt;$G$7, "", INDEX(CARB_EFs!F$9:F$2624, MATCH($E23&amp;"_"&amp;$I23&amp;"_"&amp;$G23, CARB_EFs!$B$9:$B$2624, 0)))</f>
        <v/>
      </c>
      <c r="U23" s="66" t="str">
        <f>IF(ROW()-ROW($A$9)&gt;$G$7, "", INDEX(CARB_EFs!G$9:G$2624, MATCH($E23&amp;"_"&amp;$I23&amp;"_"&amp;$G23, CARB_EFs!$B$9:$B$2624, 0)))</f>
        <v/>
      </c>
      <c r="V23" s="72" t="str">
        <f>IF(ROW()-ROW($A$9)&gt;$G$7, "", INDEX(CARB_EFs!T$9:T$64, MATCH($E23&amp;"_"&amp;$I23, CARB_EFs!$M$9:$M$64, 0)))</f>
        <v/>
      </c>
      <c r="W23" s="103" t="str">
        <f>IF(ROW()-ROW($A$9)&gt;$G$7, "", INDEX(CARB_EFs!U$9:U$64, MATCH($E23&amp;"_"&amp;$I23, CARB_EFs!$M$9:$M$64, 0)))</f>
        <v/>
      </c>
      <c r="X23" s="103" t="str">
        <f>IF(ROW()-ROW($A$9)&gt;$G$7, "", INDEX(CARB_EFs!S$9:S$64, MATCH($E23&amp;"_"&amp;$I23, CARB_EFs!$M$9:$M$64, 0)))</f>
        <v/>
      </c>
      <c r="Y23" s="103" t="str">
        <f>IF(ROW()-ROW($A$9)&gt;$G$7, "", INDEX(CARB_EFs!P$9:P$64, MATCH($E23&amp;"_"&amp;$I23, CARB_EFs!$M$9:$M$64, 0)))</f>
        <v/>
      </c>
      <c r="Z23" s="57" t="str">
        <f>IF(ROW()-ROW($A$9)&gt;$G$7, "", INDEX(CARB_EFs!R$9:R$64, MATCH($E23&amp;"_"&amp;$I23, CARB_EFs!$M$9:$M$64, 0)))</f>
        <v/>
      </c>
      <c r="AA23" s="69" t="str">
        <f t="shared" si="2"/>
        <v/>
      </c>
      <c r="AB23" s="68" t="str">
        <f t="shared" si="3"/>
        <v/>
      </c>
      <c r="AC23" s="68" t="str">
        <f t="shared" si="4"/>
        <v/>
      </c>
      <c r="AD23" s="68" t="str">
        <f t="shared" si="5"/>
        <v/>
      </c>
      <c r="AE23" s="67" t="str">
        <f t="shared" si="6"/>
        <v/>
      </c>
      <c r="AF23" s="67" t="str">
        <f t="shared" si="7"/>
        <v/>
      </c>
      <c r="AG23" s="67" t="str">
        <f>IF(ROW()-ROW($A$9)&gt;$G$7, "", CARB_Defaults!L$9*$L23/CARB_Defaults!L$13)</f>
        <v/>
      </c>
      <c r="AH23" s="67" t="str">
        <f>IF(ROW()-ROW($A$9)&gt;$G$7, "", CARB_Defaults!L$10*$L23/CARB_Defaults!L$13)</f>
        <v/>
      </c>
      <c r="AI23" s="66" t="str">
        <f>IF(ROW()-ROW($A$9)&gt;$G$7, "", CARB_Defaults!L$11*$L23/CARB_Defaults!L$13)</f>
        <v/>
      </c>
      <c r="AJ23" s="117" t="str">
        <f t="shared" si="18"/>
        <v/>
      </c>
      <c r="AK23" s="81" t="str">
        <f t="shared" si="8"/>
        <v/>
      </c>
      <c r="AL23" s="81" t="str">
        <f t="shared" si="9"/>
        <v/>
      </c>
      <c r="AM23" s="81" t="str">
        <f t="shared" si="10"/>
        <v/>
      </c>
      <c r="AN23" s="81" t="str">
        <f t="shared" si="11"/>
        <v/>
      </c>
      <c r="AO23" s="82" t="str">
        <f t="shared" si="12"/>
        <v/>
      </c>
      <c r="AP23" s="82" t="str">
        <f t="shared" si="13"/>
        <v/>
      </c>
      <c r="AQ23" s="82" t="str">
        <f t="shared" si="14"/>
        <v/>
      </c>
      <c r="AR23" s="83" t="str">
        <f t="shared" si="15"/>
        <v/>
      </c>
      <c r="AS23" s="117" t="str">
        <f>IF(ROW()-ROW($A$9)&gt;$G$7,"",SUMIFS(CARB_EFs!AA$9:AA$20,CARB_EFs!$W$9:$W$20,Calculations!$J23,CARB_EFs!$Y$9:$Y$20,Calculations!$AV23))</f>
        <v/>
      </c>
      <c r="AT23" s="81" t="str">
        <f>IF(ROW()-ROW($A$9)&gt;$G$7,"",SUMIFS(CARB_EFs!AB$9:AB$20,CARB_EFs!$W$9:$W$20,Calculations!$J23,CARB_EFs!$Y$9:$Y$20,Calculations!$AV23))</f>
        <v/>
      </c>
      <c r="AU23" s="82" t="str">
        <f>IF(ROW()-ROW($A$9)&gt;$G$7,"",SUMIFS(CARB_EFs!AC$9:AC$20,CARB_EFs!$W$9:$W$20,Calculations!$J23,CARB_EFs!$Y$9:$Y$20,Calculations!$AV23))</f>
        <v/>
      </c>
      <c r="AV23" s="74" t="str">
        <f>IF(ROW()-ROW($A$9)&gt;$G$7,"",VLOOKUP($F23,CHOOSE($J23,CARB_EFs!$Y$9:$Y$11,CARB_EFs!$Y$12:$Y$14,CARB_EFs!$Y$15:$Y$17,CARB_EFs!$Y$18:$Y$20),1))</f>
        <v/>
      </c>
    </row>
    <row r="24" spans="2:48" x14ac:dyDescent="0.25">
      <c r="B24" s="44" t="str">
        <f>IF(ROW()-ROW($A$9)&gt;$G$7, "", Input!C42)</f>
        <v/>
      </c>
      <c r="C24" s="40" t="str">
        <f>IF(ROW()-ROW($A$9)&gt;$G$7, "", Input!D42)</f>
        <v/>
      </c>
      <c r="D24" s="45" t="str">
        <f t="shared" si="0"/>
        <v/>
      </c>
      <c r="E24" s="45" t="str">
        <f t="array" ref="E24">IF(ROW()-ROW($A$9)&gt;$G$7, "", INDEX(CARB_Defaults!G$16:G$43, MATCH(C24&amp;D24,CARB_Defaults!I$16:I$43&amp;CARB_Defaults!H$16:H$43, 0)))</f>
        <v/>
      </c>
      <c r="F24" s="135" t="str">
        <f>IF(ROW()-ROW($A$9)&gt;$G$7, "", IF(Input!$F42="",$C$7-ROUND(VLOOKUP(C24,CARB_Defaults!$P$9:$T$36,3,FALSE),0),Input!$F42))</f>
        <v/>
      </c>
      <c r="G24" s="135" t="str">
        <f t="shared" si="16"/>
        <v/>
      </c>
      <c r="H24" s="62" t="str">
        <f>IF(ROW()-ROW($A$9)&gt;$G$7, "", IF(Input!G42="",VLOOKUP(C24,CARB_Defaults!$P$9:$T$36,5,FALSE),Input!G42))</f>
        <v/>
      </c>
      <c r="I24" s="45" t="str">
        <f>IF(ROW()-ROW($A$9)&gt;$G$7, "", IF(LEFT(E24,1)&lt;&gt;"C",
INDEX(CARB_Defaults!C$9:C$17,MATCH(H24,CARB_Defaults!D$9:D$17,1)),
INDEX(CARB_Defaults!C$18:C$27,MATCH(H24,CARB_Defaults!D$18:D$27,1))))</f>
        <v/>
      </c>
      <c r="J24" s="45" t="str">
        <f t="shared" si="1"/>
        <v/>
      </c>
      <c r="K24" s="65" t="str">
        <f>IF(ROW()-ROW($A$9)&gt;$G$7,"",INDEX(CARB_Defaults!Q$9:Q$36,MATCH($C24,CARB_Defaults!P$9:P$36,0)))</f>
        <v/>
      </c>
      <c r="L24" s="65" t="str">
        <f>IF(ROW()-ROW($A$9)&gt;$G$7, "", INDEX(CARB_EFs!K$9:K$2624, MATCH($E24&amp;"_"&amp;$I24&amp;"_"&amp;$G24, CARB_EFs!$B$9:$B$2624, 0)))</f>
        <v/>
      </c>
      <c r="M24" s="121" t="str">
        <f>IF(ROW()-ROW($A$9)&gt;$G$7, "", Input!E42)</f>
        <v/>
      </c>
      <c r="N24" s="119" t="str">
        <f>IF(ROW()-ROW($A$9)&gt;$G$7,"",INDEX(CARB_Defaults!S$9:S$36,MATCH($E24,CARB_Defaults!O$9:O$36,0)))</f>
        <v/>
      </c>
      <c r="O24" s="78" t="str">
        <f t="shared" si="17"/>
        <v/>
      </c>
      <c r="P24" s="95" t="str">
        <f>IF(ROW()-ROW($A$9)&gt;$G$7, "", INDEX(CARB_Defaults!R$9:R$36, MATCH(C24, CARB_Defaults!P$9:P$36, 0)))</f>
        <v/>
      </c>
      <c r="Q24" s="69" t="str">
        <f>IF(ROW()-ROW($A$9)&gt;$G$7, "", INDEX(CARB_EFs!I$9:I$2624, MATCH($E24&amp;"_"&amp;$I24&amp;"_"&amp;$G24, CARB_EFs!$B$9:$B$2624, 0)))</f>
        <v/>
      </c>
      <c r="R24" s="67" t="str">
        <f>IF(ROW()-ROW($A$9)&gt;$G$7, "", INDEX(CARB_EFs!J$9:J$2624, MATCH($E24&amp;"_"&amp;$I24&amp;"_"&amp;$G24, CARB_EFs!$B$9:$B$2624, 0)))</f>
        <v/>
      </c>
      <c r="S24" s="67" t="str">
        <f>IF(ROW()-ROW($A$9)&gt;$G$7, "", INDEX(CARB_EFs!H$9:H$2624, MATCH($E24&amp;"_"&amp;$I24&amp;"_"&amp;$G24, CARB_EFs!$B$9:$B$2624, 0)))</f>
        <v/>
      </c>
      <c r="T24" s="67" t="str">
        <f>IF(ROW()-ROW($A$9)&gt;$G$7, "", INDEX(CARB_EFs!F$9:F$2624, MATCH($E24&amp;"_"&amp;$I24&amp;"_"&amp;$G24, CARB_EFs!$B$9:$B$2624, 0)))</f>
        <v/>
      </c>
      <c r="U24" s="66" t="str">
        <f>IF(ROW()-ROW($A$9)&gt;$G$7, "", INDEX(CARB_EFs!G$9:G$2624, MATCH($E24&amp;"_"&amp;$I24&amp;"_"&amp;$G24, CARB_EFs!$B$9:$B$2624, 0)))</f>
        <v/>
      </c>
      <c r="V24" s="72" t="str">
        <f>IF(ROW()-ROW($A$9)&gt;$G$7, "", INDEX(CARB_EFs!T$9:T$64, MATCH($E24&amp;"_"&amp;$I24, CARB_EFs!$M$9:$M$64, 0)))</f>
        <v/>
      </c>
      <c r="W24" s="103" t="str">
        <f>IF(ROW()-ROW($A$9)&gt;$G$7, "", INDEX(CARB_EFs!U$9:U$64, MATCH($E24&amp;"_"&amp;$I24, CARB_EFs!$M$9:$M$64, 0)))</f>
        <v/>
      </c>
      <c r="X24" s="103" t="str">
        <f>IF(ROW()-ROW($A$9)&gt;$G$7, "", INDEX(CARB_EFs!S$9:S$64, MATCH($E24&amp;"_"&amp;$I24, CARB_EFs!$M$9:$M$64, 0)))</f>
        <v/>
      </c>
      <c r="Y24" s="103" t="str">
        <f>IF(ROW()-ROW($A$9)&gt;$G$7, "", INDEX(CARB_EFs!P$9:P$64, MATCH($E24&amp;"_"&amp;$I24, CARB_EFs!$M$9:$M$64, 0)))</f>
        <v/>
      </c>
      <c r="Z24" s="57" t="str">
        <f>IF(ROW()-ROW($A$9)&gt;$G$7, "", INDEX(CARB_EFs!R$9:R$64, MATCH($E24&amp;"_"&amp;$I24, CARB_EFs!$M$9:$M$64, 0)))</f>
        <v/>
      </c>
      <c r="AA24" s="69" t="str">
        <f t="shared" si="2"/>
        <v/>
      </c>
      <c r="AB24" s="68" t="str">
        <f t="shared" si="3"/>
        <v/>
      </c>
      <c r="AC24" s="68" t="str">
        <f t="shared" si="4"/>
        <v/>
      </c>
      <c r="AD24" s="68" t="str">
        <f t="shared" si="5"/>
        <v/>
      </c>
      <c r="AE24" s="67" t="str">
        <f t="shared" si="6"/>
        <v/>
      </c>
      <c r="AF24" s="67" t="str">
        <f t="shared" si="7"/>
        <v/>
      </c>
      <c r="AG24" s="67" t="str">
        <f>IF(ROW()-ROW($A$9)&gt;$G$7, "", CARB_Defaults!L$9*$L24/CARB_Defaults!L$13)</f>
        <v/>
      </c>
      <c r="AH24" s="67" t="str">
        <f>IF(ROW()-ROW($A$9)&gt;$G$7, "", CARB_Defaults!L$10*$L24/CARB_Defaults!L$13)</f>
        <v/>
      </c>
      <c r="AI24" s="66" t="str">
        <f>IF(ROW()-ROW($A$9)&gt;$G$7, "", CARB_Defaults!L$11*$L24/CARB_Defaults!L$13)</f>
        <v/>
      </c>
      <c r="AJ24" s="117" t="str">
        <f t="shared" si="18"/>
        <v/>
      </c>
      <c r="AK24" s="81" t="str">
        <f t="shared" si="8"/>
        <v/>
      </c>
      <c r="AL24" s="81" t="str">
        <f t="shared" si="9"/>
        <v/>
      </c>
      <c r="AM24" s="81" t="str">
        <f t="shared" si="10"/>
        <v/>
      </c>
      <c r="AN24" s="81" t="str">
        <f t="shared" si="11"/>
        <v/>
      </c>
      <c r="AO24" s="82" t="str">
        <f t="shared" si="12"/>
        <v/>
      </c>
      <c r="AP24" s="82" t="str">
        <f t="shared" si="13"/>
        <v/>
      </c>
      <c r="AQ24" s="82" t="str">
        <f t="shared" si="14"/>
        <v/>
      </c>
      <c r="AR24" s="83" t="str">
        <f t="shared" si="15"/>
        <v/>
      </c>
      <c r="AS24" s="117" t="str">
        <f>IF(ROW()-ROW($A$9)&gt;$G$7,"",SUMIFS(CARB_EFs!AA$9:AA$20,CARB_EFs!$W$9:$W$20,Calculations!$J24,CARB_EFs!$Y$9:$Y$20,Calculations!$AV24))</f>
        <v/>
      </c>
      <c r="AT24" s="81" t="str">
        <f>IF(ROW()-ROW($A$9)&gt;$G$7,"",SUMIFS(CARB_EFs!AB$9:AB$20,CARB_EFs!$W$9:$W$20,Calculations!$J24,CARB_EFs!$Y$9:$Y$20,Calculations!$AV24))</f>
        <v/>
      </c>
      <c r="AU24" s="82" t="str">
        <f>IF(ROW()-ROW($A$9)&gt;$G$7,"",SUMIFS(CARB_EFs!AC$9:AC$20,CARB_EFs!$W$9:$W$20,Calculations!$J24,CARB_EFs!$Y$9:$Y$20,Calculations!$AV24))</f>
        <v/>
      </c>
      <c r="AV24" s="74" t="str">
        <f>IF(ROW()-ROW($A$9)&gt;$G$7,"",VLOOKUP($F24,CHOOSE($J24,CARB_EFs!$Y$9:$Y$11,CARB_EFs!$Y$12:$Y$14,CARB_EFs!$Y$15:$Y$17,CARB_EFs!$Y$18:$Y$20),1))</f>
        <v/>
      </c>
    </row>
    <row r="25" spans="2:48" x14ac:dyDescent="0.25">
      <c r="B25" s="44" t="str">
        <f>IF(ROW()-ROW($A$9)&gt;$G$7, "", Input!C43)</f>
        <v/>
      </c>
      <c r="C25" s="40" t="str">
        <f>IF(ROW()-ROW($A$9)&gt;$G$7, "", Input!D43)</f>
        <v/>
      </c>
      <c r="D25" s="45" t="str">
        <f t="shared" si="0"/>
        <v/>
      </c>
      <c r="E25" s="45" t="str">
        <f t="array" ref="E25">IF(ROW()-ROW($A$9)&gt;$G$7, "", INDEX(CARB_Defaults!G$16:G$43, MATCH(C25&amp;D25,CARB_Defaults!I$16:I$43&amp;CARB_Defaults!H$16:H$43, 0)))</f>
        <v/>
      </c>
      <c r="F25" s="135" t="str">
        <f>IF(ROW()-ROW($A$9)&gt;$G$7, "", IF(Input!$F43="",$C$7-ROUND(VLOOKUP(C25,CARB_Defaults!$P$9:$T$36,3,FALSE),0),Input!$F43))</f>
        <v/>
      </c>
      <c r="G25" s="135" t="str">
        <f t="shared" si="16"/>
        <v/>
      </c>
      <c r="H25" s="62" t="str">
        <f>IF(ROW()-ROW($A$9)&gt;$G$7, "", IF(Input!G43="",VLOOKUP(C25,CARB_Defaults!$P$9:$T$36,5,FALSE),Input!G43))</f>
        <v/>
      </c>
      <c r="I25" s="45" t="str">
        <f>IF(ROW()-ROW($A$9)&gt;$G$7, "", IF(LEFT(E25,1)&lt;&gt;"C",
INDEX(CARB_Defaults!C$9:C$17,MATCH(H25,CARB_Defaults!D$9:D$17,1)),
INDEX(CARB_Defaults!C$18:C$27,MATCH(H25,CARB_Defaults!D$18:D$27,1))))</f>
        <v/>
      </c>
      <c r="J25" s="45" t="str">
        <f t="shared" si="1"/>
        <v/>
      </c>
      <c r="K25" s="65" t="str">
        <f>IF(ROW()-ROW($A$9)&gt;$G$7,"",INDEX(CARB_Defaults!Q$9:Q$36,MATCH($C25,CARB_Defaults!P$9:P$36,0)))</f>
        <v/>
      </c>
      <c r="L25" s="65" t="str">
        <f>IF(ROW()-ROW($A$9)&gt;$G$7, "", INDEX(CARB_EFs!K$9:K$2624, MATCH($E25&amp;"_"&amp;$I25&amp;"_"&amp;$G25, CARB_EFs!$B$9:$B$2624, 0)))</f>
        <v/>
      </c>
      <c r="M25" s="121" t="str">
        <f>IF(ROW()-ROW($A$9)&gt;$G$7, "", Input!E43)</f>
        <v/>
      </c>
      <c r="N25" s="119" t="str">
        <f>IF(ROW()-ROW($A$9)&gt;$G$7,"",INDEX(CARB_Defaults!S$9:S$36,MATCH($E25,CARB_Defaults!O$9:O$36,0)))</f>
        <v/>
      </c>
      <c r="O25" s="78" t="str">
        <f t="shared" si="17"/>
        <v/>
      </c>
      <c r="P25" s="95" t="str">
        <f>IF(ROW()-ROW($A$9)&gt;$G$7, "", INDEX(CARB_Defaults!R$9:R$36, MATCH(C25, CARB_Defaults!P$9:P$36, 0)))</f>
        <v/>
      </c>
      <c r="Q25" s="69" t="str">
        <f>IF(ROW()-ROW($A$9)&gt;$G$7, "", INDEX(CARB_EFs!I$9:I$2624, MATCH($E25&amp;"_"&amp;$I25&amp;"_"&amp;$G25, CARB_EFs!$B$9:$B$2624, 0)))</f>
        <v/>
      </c>
      <c r="R25" s="67" t="str">
        <f>IF(ROW()-ROW($A$9)&gt;$G$7, "", INDEX(CARB_EFs!J$9:J$2624, MATCH($E25&amp;"_"&amp;$I25&amp;"_"&amp;$G25, CARB_EFs!$B$9:$B$2624, 0)))</f>
        <v/>
      </c>
      <c r="S25" s="67" t="str">
        <f>IF(ROW()-ROW($A$9)&gt;$G$7, "", INDEX(CARB_EFs!H$9:H$2624, MATCH($E25&amp;"_"&amp;$I25&amp;"_"&amp;$G25, CARB_EFs!$B$9:$B$2624, 0)))</f>
        <v/>
      </c>
      <c r="T25" s="67" t="str">
        <f>IF(ROW()-ROW($A$9)&gt;$G$7, "", INDEX(CARB_EFs!F$9:F$2624, MATCH($E25&amp;"_"&amp;$I25&amp;"_"&amp;$G25, CARB_EFs!$B$9:$B$2624, 0)))</f>
        <v/>
      </c>
      <c r="U25" s="66" t="str">
        <f>IF(ROW()-ROW($A$9)&gt;$G$7, "", INDEX(CARB_EFs!G$9:G$2624, MATCH($E25&amp;"_"&amp;$I25&amp;"_"&amp;$G25, CARB_EFs!$B$9:$B$2624, 0)))</f>
        <v/>
      </c>
      <c r="V25" s="72" t="str">
        <f>IF(ROW()-ROW($A$9)&gt;$G$7, "", INDEX(CARB_EFs!T$9:T$64, MATCH($E25&amp;"_"&amp;$I25, CARB_EFs!$M$9:$M$64, 0)))</f>
        <v/>
      </c>
      <c r="W25" s="103" t="str">
        <f>IF(ROW()-ROW($A$9)&gt;$G$7, "", INDEX(CARB_EFs!U$9:U$64, MATCH($E25&amp;"_"&amp;$I25, CARB_EFs!$M$9:$M$64, 0)))</f>
        <v/>
      </c>
      <c r="X25" s="103" t="str">
        <f>IF(ROW()-ROW($A$9)&gt;$G$7, "", INDEX(CARB_EFs!S$9:S$64, MATCH($E25&amp;"_"&amp;$I25, CARB_EFs!$M$9:$M$64, 0)))</f>
        <v/>
      </c>
      <c r="Y25" s="103" t="str">
        <f>IF(ROW()-ROW($A$9)&gt;$G$7, "", INDEX(CARB_EFs!P$9:P$64, MATCH($E25&amp;"_"&amp;$I25, CARB_EFs!$M$9:$M$64, 0)))</f>
        <v/>
      </c>
      <c r="Z25" s="57" t="str">
        <f>IF(ROW()-ROW($A$9)&gt;$G$7, "", INDEX(CARB_EFs!R$9:R$64, MATCH($E25&amp;"_"&amp;$I25, CARB_EFs!$M$9:$M$64, 0)))</f>
        <v/>
      </c>
      <c r="AA25" s="69" t="str">
        <f t="shared" si="2"/>
        <v/>
      </c>
      <c r="AB25" s="68" t="str">
        <f t="shared" si="3"/>
        <v/>
      </c>
      <c r="AC25" s="68" t="str">
        <f t="shared" si="4"/>
        <v/>
      </c>
      <c r="AD25" s="68" t="str">
        <f t="shared" si="5"/>
        <v/>
      </c>
      <c r="AE25" s="67" t="str">
        <f t="shared" si="6"/>
        <v/>
      </c>
      <c r="AF25" s="67" t="str">
        <f t="shared" si="7"/>
        <v/>
      </c>
      <c r="AG25" s="67" t="str">
        <f>IF(ROW()-ROW($A$9)&gt;$G$7, "", CARB_Defaults!L$9*$L25/CARB_Defaults!L$13)</f>
        <v/>
      </c>
      <c r="AH25" s="67" t="str">
        <f>IF(ROW()-ROW($A$9)&gt;$G$7, "", CARB_Defaults!L$10*$L25/CARB_Defaults!L$13)</f>
        <v/>
      </c>
      <c r="AI25" s="66" t="str">
        <f>IF(ROW()-ROW($A$9)&gt;$G$7, "", CARB_Defaults!L$11*$L25/CARB_Defaults!L$13)</f>
        <v/>
      </c>
      <c r="AJ25" s="117" t="str">
        <f t="shared" si="18"/>
        <v/>
      </c>
      <c r="AK25" s="81" t="str">
        <f t="shared" si="8"/>
        <v/>
      </c>
      <c r="AL25" s="81" t="str">
        <f t="shared" si="9"/>
        <v/>
      </c>
      <c r="AM25" s="81" t="str">
        <f t="shared" si="10"/>
        <v/>
      </c>
      <c r="AN25" s="81" t="str">
        <f t="shared" si="11"/>
        <v/>
      </c>
      <c r="AO25" s="82" t="str">
        <f t="shared" si="12"/>
        <v/>
      </c>
      <c r="AP25" s="82" t="str">
        <f t="shared" si="13"/>
        <v/>
      </c>
      <c r="AQ25" s="82" t="str">
        <f t="shared" si="14"/>
        <v/>
      </c>
      <c r="AR25" s="83" t="str">
        <f t="shared" si="15"/>
        <v/>
      </c>
      <c r="AS25" s="117" t="str">
        <f>IF(ROW()-ROW($A$9)&gt;$G$7,"",SUMIFS(CARB_EFs!AA$9:AA$20,CARB_EFs!$W$9:$W$20,Calculations!$J25,CARB_EFs!$Y$9:$Y$20,Calculations!$AV25))</f>
        <v/>
      </c>
      <c r="AT25" s="81" t="str">
        <f>IF(ROW()-ROW($A$9)&gt;$G$7,"",SUMIFS(CARB_EFs!AB$9:AB$20,CARB_EFs!$W$9:$W$20,Calculations!$J25,CARB_EFs!$Y$9:$Y$20,Calculations!$AV25))</f>
        <v/>
      </c>
      <c r="AU25" s="82" t="str">
        <f>IF(ROW()-ROW($A$9)&gt;$G$7,"",SUMIFS(CARB_EFs!AC$9:AC$20,CARB_EFs!$W$9:$W$20,Calculations!$J25,CARB_EFs!$Y$9:$Y$20,Calculations!$AV25))</f>
        <v/>
      </c>
      <c r="AV25" s="74" t="str">
        <f>IF(ROW()-ROW($A$9)&gt;$G$7,"",VLOOKUP($F25,CHOOSE($J25,CARB_EFs!$Y$9:$Y$11,CARB_EFs!$Y$12:$Y$14,CARB_EFs!$Y$15:$Y$17,CARB_EFs!$Y$18:$Y$20),1))</f>
        <v/>
      </c>
    </row>
    <row r="26" spans="2:48" x14ac:dyDescent="0.25">
      <c r="B26" s="44" t="str">
        <f>IF(ROW()-ROW($A$9)&gt;$G$7, "", Input!C44)</f>
        <v/>
      </c>
      <c r="C26" s="40" t="str">
        <f>IF(ROW()-ROW($A$9)&gt;$G$7, "", Input!D44)</f>
        <v/>
      </c>
      <c r="D26" s="45" t="str">
        <f t="shared" si="0"/>
        <v/>
      </c>
      <c r="E26" s="45" t="str">
        <f t="array" ref="E26">IF(ROW()-ROW($A$9)&gt;$G$7, "", INDEX(CARB_Defaults!G$16:G$43, MATCH(C26&amp;D26,CARB_Defaults!I$16:I$43&amp;CARB_Defaults!H$16:H$43, 0)))</f>
        <v/>
      </c>
      <c r="F26" s="135" t="str">
        <f>IF(ROW()-ROW($A$9)&gt;$G$7, "", IF(Input!$F44="",$C$7-ROUND(VLOOKUP(C26,CARB_Defaults!$P$9:$T$36,3,FALSE),0),Input!$F44))</f>
        <v/>
      </c>
      <c r="G26" s="135" t="str">
        <f t="shared" si="16"/>
        <v/>
      </c>
      <c r="H26" s="62" t="str">
        <f>IF(ROW()-ROW($A$9)&gt;$G$7, "", IF(Input!G44="",VLOOKUP(C26,CARB_Defaults!$P$9:$T$36,5,FALSE),Input!G44))</f>
        <v/>
      </c>
      <c r="I26" s="45" t="str">
        <f>IF(ROW()-ROW($A$9)&gt;$G$7, "", IF(LEFT(E26,1)&lt;&gt;"C",
INDEX(CARB_Defaults!C$9:C$17,MATCH(H26,CARB_Defaults!D$9:D$17,1)),
INDEX(CARB_Defaults!C$18:C$27,MATCH(H26,CARB_Defaults!D$18:D$27,1))))</f>
        <v/>
      </c>
      <c r="J26" s="45" t="str">
        <f t="shared" si="1"/>
        <v/>
      </c>
      <c r="K26" s="65" t="str">
        <f>IF(ROW()-ROW($A$9)&gt;$G$7,"",INDEX(CARB_Defaults!Q$9:Q$36,MATCH($C26,CARB_Defaults!P$9:P$36,0)))</f>
        <v/>
      </c>
      <c r="L26" s="65" t="str">
        <f>IF(ROW()-ROW($A$9)&gt;$G$7, "", INDEX(CARB_EFs!K$9:K$2624, MATCH($E26&amp;"_"&amp;$I26&amp;"_"&amp;$G26, CARB_EFs!$B$9:$B$2624, 0)))</f>
        <v/>
      </c>
      <c r="M26" s="121" t="str">
        <f>IF(ROW()-ROW($A$9)&gt;$G$7, "", Input!E44)</f>
        <v/>
      </c>
      <c r="N26" s="119" t="str">
        <f>IF(ROW()-ROW($A$9)&gt;$G$7,"",INDEX(CARB_Defaults!S$9:S$36,MATCH($E26,CARB_Defaults!O$9:O$36,0)))</f>
        <v/>
      </c>
      <c r="O26" s="78" t="str">
        <f t="shared" si="17"/>
        <v/>
      </c>
      <c r="P26" s="95" t="str">
        <f>IF(ROW()-ROW($A$9)&gt;$G$7, "", INDEX(CARB_Defaults!R$9:R$36, MATCH(C26, CARB_Defaults!P$9:P$36, 0)))</f>
        <v/>
      </c>
      <c r="Q26" s="69" t="str">
        <f>IF(ROW()-ROW($A$9)&gt;$G$7, "", INDEX(CARB_EFs!I$9:I$2624, MATCH($E26&amp;"_"&amp;$I26&amp;"_"&amp;$G26, CARB_EFs!$B$9:$B$2624, 0)))</f>
        <v/>
      </c>
      <c r="R26" s="67" t="str">
        <f>IF(ROW()-ROW($A$9)&gt;$G$7, "", INDEX(CARB_EFs!J$9:J$2624, MATCH($E26&amp;"_"&amp;$I26&amp;"_"&amp;$G26, CARB_EFs!$B$9:$B$2624, 0)))</f>
        <v/>
      </c>
      <c r="S26" s="67" t="str">
        <f>IF(ROW()-ROW($A$9)&gt;$G$7, "", INDEX(CARB_EFs!H$9:H$2624, MATCH($E26&amp;"_"&amp;$I26&amp;"_"&amp;$G26, CARB_EFs!$B$9:$B$2624, 0)))</f>
        <v/>
      </c>
      <c r="T26" s="67" t="str">
        <f>IF(ROW()-ROW($A$9)&gt;$G$7, "", INDEX(CARB_EFs!F$9:F$2624, MATCH($E26&amp;"_"&amp;$I26&amp;"_"&amp;$G26, CARB_EFs!$B$9:$B$2624, 0)))</f>
        <v/>
      </c>
      <c r="U26" s="66" t="str">
        <f>IF(ROW()-ROW($A$9)&gt;$G$7, "", INDEX(CARB_EFs!G$9:G$2624, MATCH($E26&amp;"_"&amp;$I26&amp;"_"&amp;$G26, CARB_EFs!$B$9:$B$2624, 0)))</f>
        <v/>
      </c>
      <c r="V26" s="72" t="str">
        <f>IF(ROW()-ROW($A$9)&gt;$G$7, "", INDEX(CARB_EFs!T$9:T$64, MATCH($E26&amp;"_"&amp;$I26, CARB_EFs!$M$9:$M$64, 0)))</f>
        <v/>
      </c>
      <c r="W26" s="103" t="str">
        <f>IF(ROW()-ROW($A$9)&gt;$G$7, "", INDEX(CARB_EFs!U$9:U$64, MATCH($E26&amp;"_"&amp;$I26, CARB_EFs!$M$9:$M$64, 0)))</f>
        <v/>
      </c>
      <c r="X26" s="103" t="str">
        <f>IF(ROW()-ROW($A$9)&gt;$G$7, "", INDEX(CARB_EFs!S$9:S$64, MATCH($E26&amp;"_"&amp;$I26, CARB_EFs!$M$9:$M$64, 0)))</f>
        <v/>
      </c>
      <c r="Y26" s="103" t="str">
        <f>IF(ROW()-ROW($A$9)&gt;$G$7, "", INDEX(CARB_EFs!P$9:P$64, MATCH($E26&amp;"_"&amp;$I26, CARB_EFs!$M$9:$M$64, 0)))</f>
        <v/>
      </c>
      <c r="Z26" s="57" t="str">
        <f>IF(ROW()-ROW($A$9)&gt;$G$7, "", INDEX(CARB_EFs!R$9:R$64, MATCH($E26&amp;"_"&amp;$I26, CARB_EFs!$M$9:$M$64, 0)))</f>
        <v/>
      </c>
      <c r="AA26" s="69" t="str">
        <f t="shared" si="2"/>
        <v/>
      </c>
      <c r="AB26" s="68" t="str">
        <f t="shared" si="3"/>
        <v/>
      </c>
      <c r="AC26" s="68" t="str">
        <f t="shared" si="4"/>
        <v/>
      </c>
      <c r="AD26" s="68" t="str">
        <f t="shared" si="5"/>
        <v/>
      </c>
      <c r="AE26" s="67" t="str">
        <f t="shared" si="6"/>
        <v/>
      </c>
      <c r="AF26" s="67" t="str">
        <f t="shared" si="7"/>
        <v/>
      </c>
      <c r="AG26" s="67" t="str">
        <f>IF(ROW()-ROW($A$9)&gt;$G$7, "", CARB_Defaults!L$9*$L26/CARB_Defaults!L$13)</f>
        <v/>
      </c>
      <c r="AH26" s="67" t="str">
        <f>IF(ROW()-ROW($A$9)&gt;$G$7, "", CARB_Defaults!L$10*$L26/CARB_Defaults!L$13)</f>
        <v/>
      </c>
      <c r="AI26" s="66" t="str">
        <f>IF(ROW()-ROW($A$9)&gt;$G$7, "", CARB_Defaults!L$11*$L26/CARB_Defaults!L$13)</f>
        <v/>
      </c>
      <c r="AJ26" s="117" t="str">
        <f t="shared" si="18"/>
        <v/>
      </c>
      <c r="AK26" s="81" t="str">
        <f t="shared" si="8"/>
        <v/>
      </c>
      <c r="AL26" s="81" t="str">
        <f t="shared" si="9"/>
        <v/>
      </c>
      <c r="AM26" s="81" t="str">
        <f t="shared" si="10"/>
        <v/>
      </c>
      <c r="AN26" s="81" t="str">
        <f t="shared" si="11"/>
        <v/>
      </c>
      <c r="AO26" s="82" t="str">
        <f t="shared" si="12"/>
        <v/>
      </c>
      <c r="AP26" s="82" t="str">
        <f t="shared" si="13"/>
        <v/>
      </c>
      <c r="AQ26" s="82" t="str">
        <f t="shared" si="14"/>
        <v/>
      </c>
      <c r="AR26" s="83" t="str">
        <f t="shared" si="15"/>
        <v/>
      </c>
      <c r="AS26" s="117" t="str">
        <f>IF(ROW()-ROW($A$9)&gt;$G$7,"",SUMIFS(CARB_EFs!AA$9:AA$20,CARB_EFs!$W$9:$W$20,Calculations!$J26,CARB_EFs!$Y$9:$Y$20,Calculations!$AV26))</f>
        <v/>
      </c>
      <c r="AT26" s="81" t="str">
        <f>IF(ROW()-ROW($A$9)&gt;$G$7,"",SUMIFS(CARB_EFs!AB$9:AB$20,CARB_EFs!$W$9:$W$20,Calculations!$J26,CARB_EFs!$Y$9:$Y$20,Calculations!$AV26))</f>
        <v/>
      </c>
      <c r="AU26" s="82" t="str">
        <f>IF(ROW()-ROW($A$9)&gt;$G$7,"",SUMIFS(CARB_EFs!AC$9:AC$20,CARB_EFs!$W$9:$W$20,Calculations!$J26,CARB_EFs!$Y$9:$Y$20,Calculations!$AV26))</f>
        <v/>
      </c>
      <c r="AV26" s="74" t="str">
        <f>IF(ROW()-ROW($A$9)&gt;$G$7,"",VLOOKUP($F26,CHOOSE($J26,CARB_EFs!$Y$9:$Y$11,CARB_EFs!$Y$12:$Y$14,CARB_EFs!$Y$15:$Y$17,CARB_EFs!$Y$18:$Y$20),1))</f>
        <v/>
      </c>
    </row>
    <row r="27" spans="2:48" x14ac:dyDescent="0.25">
      <c r="B27" s="44" t="str">
        <f>IF(ROW()-ROW($A$9)&gt;$G$7, "", Input!C45)</f>
        <v/>
      </c>
      <c r="C27" s="40" t="str">
        <f>IF(ROW()-ROW($A$9)&gt;$G$7, "", Input!D45)</f>
        <v/>
      </c>
      <c r="D27" s="45" t="str">
        <f t="shared" si="0"/>
        <v/>
      </c>
      <c r="E27" s="45" t="str">
        <f t="array" ref="E27">IF(ROW()-ROW($A$9)&gt;$G$7, "", INDEX(CARB_Defaults!G$16:G$43, MATCH(C27&amp;D27,CARB_Defaults!I$16:I$43&amp;CARB_Defaults!H$16:H$43, 0)))</f>
        <v/>
      </c>
      <c r="F27" s="135" t="str">
        <f>IF(ROW()-ROW($A$9)&gt;$G$7, "", IF(Input!$F45="",$C$7-ROUND(VLOOKUP(C27,CARB_Defaults!$P$9:$T$36,3,FALSE),0),Input!$F45))</f>
        <v/>
      </c>
      <c r="G27" s="135" t="str">
        <f t="shared" si="16"/>
        <v/>
      </c>
      <c r="H27" s="62" t="str">
        <f>IF(ROW()-ROW($A$9)&gt;$G$7, "", IF(Input!G45="",VLOOKUP(C27,CARB_Defaults!$P$9:$T$36,5,FALSE),Input!G45))</f>
        <v/>
      </c>
      <c r="I27" s="45" t="str">
        <f>IF(ROW()-ROW($A$9)&gt;$G$7, "", IF(LEFT(E27,1)&lt;&gt;"C",
INDEX(CARB_Defaults!C$9:C$17,MATCH(H27,CARB_Defaults!D$9:D$17,1)),
INDEX(CARB_Defaults!C$18:C$27,MATCH(H27,CARB_Defaults!D$18:D$27,1))))</f>
        <v/>
      </c>
      <c r="J27" s="45" t="str">
        <f t="shared" si="1"/>
        <v/>
      </c>
      <c r="K27" s="65" t="str">
        <f>IF(ROW()-ROW($A$9)&gt;$G$7,"",INDEX(CARB_Defaults!Q$9:Q$36,MATCH($C27,CARB_Defaults!P$9:P$36,0)))</f>
        <v/>
      </c>
      <c r="L27" s="65" t="str">
        <f>IF(ROW()-ROW($A$9)&gt;$G$7, "", INDEX(CARB_EFs!K$9:K$2624, MATCH($E27&amp;"_"&amp;$I27&amp;"_"&amp;$G27, CARB_EFs!$B$9:$B$2624, 0)))</f>
        <v/>
      </c>
      <c r="M27" s="121" t="str">
        <f>IF(ROW()-ROW($A$9)&gt;$G$7, "", Input!E45)</f>
        <v/>
      </c>
      <c r="N27" s="119" t="str">
        <f>IF(ROW()-ROW($A$9)&gt;$G$7,"",INDEX(CARB_Defaults!S$9:S$36,MATCH($E27,CARB_Defaults!O$9:O$36,0)))</f>
        <v/>
      </c>
      <c r="O27" s="78" t="str">
        <f t="shared" si="17"/>
        <v/>
      </c>
      <c r="P27" s="95" t="str">
        <f>IF(ROW()-ROW($A$9)&gt;$G$7, "", INDEX(CARB_Defaults!R$9:R$36, MATCH(C27, CARB_Defaults!P$9:P$36, 0)))</f>
        <v/>
      </c>
      <c r="Q27" s="69" t="str">
        <f>IF(ROW()-ROW($A$9)&gt;$G$7, "", INDEX(CARB_EFs!I$9:I$2624, MATCH($E27&amp;"_"&amp;$I27&amp;"_"&amp;$G27, CARB_EFs!$B$9:$B$2624, 0)))</f>
        <v/>
      </c>
      <c r="R27" s="67" t="str">
        <f>IF(ROW()-ROW($A$9)&gt;$G$7, "", INDEX(CARB_EFs!J$9:J$2624, MATCH($E27&amp;"_"&amp;$I27&amp;"_"&amp;$G27, CARB_EFs!$B$9:$B$2624, 0)))</f>
        <v/>
      </c>
      <c r="S27" s="67" t="str">
        <f>IF(ROW()-ROW($A$9)&gt;$G$7, "", INDEX(CARB_EFs!H$9:H$2624, MATCH($E27&amp;"_"&amp;$I27&amp;"_"&amp;$G27, CARB_EFs!$B$9:$B$2624, 0)))</f>
        <v/>
      </c>
      <c r="T27" s="67" t="str">
        <f>IF(ROW()-ROW($A$9)&gt;$G$7, "", INDEX(CARB_EFs!F$9:F$2624, MATCH($E27&amp;"_"&amp;$I27&amp;"_"&amp;$G27, CARB_EFs!$B$9:$B$2624, 0)))</f>
        <v/>
      </c>
      <c r="U27" s="66" t="str">
        <f>IF(ROW()-ROW($A$9)&gt;$G$7, "", INDEX(CARB_EFs!G$9:G$2624, MATCH($E27&amp;"_"&amp;$I27&amp;"_"&amp;$G27, CARB_EFs!$B$9:$B$2624, 0)))</f>
        <v/>
      </c>
      <c r="V27" s="72" t="str">
        <f>IF(ROW()-ROW($A$9)&gt;$G$7, "", INDEX(CARB_EFs!T$9:T$64, MATCH($E27&amp;"_"&amp;$I27, CARB_EFs!$M$9:$M$64, 0)))</f>
        <v/>
      </c>
      <c r="W27" s="103" t="str">
        <f>IF(ROW()-ROW($A$9)&gt;$G$7, "", INDEX(CARB_EFs!U$9:U$64, MATCH($E27&amp;"_"&amp;$I27, CARB_EFs!$M$9:$M$64, 0)))</f>
        <v/>
      </c>
      <c r="X27" s="103" t="str">
        <f>IF(ROW()-ROW($A$9)&gt;$G$7, "", INDEX(CARB_EFs!S$9:S$64, MATCH($E27&amp;"_"&amp;$I27, CARB_EFs!$M$9:$M$64, 0)))</f>
        <v/>
      </c>
      <c r="Y27" s="103" t="str">
        <f>IF(ROW()-ROW($A$9)&gt;$G$7, "", INDEX(CARB_EFs!P$9:P$64, MATCH($E27&amp;"_"&amp;$I27, CARB_EFs!$M$9:$M$64, 0)))</f>
        <v/>
      </c>
      <c r="Z27" s="57" t="str">
        <f>IF(ROW()-ROW($A$9)&gt;$G$7, "", INDEX(CARB_EFs!R$9:R$64, MATCH($E27&amp;"_"&amp;$I27, CARB_EFs!$M$9:$M$64, 0)))</f>
        <v/>
      </c>
      <c r="AA27" s="69" t="str">
        <f t="shared" si="2"/>
        <v/>
      </c>
      <c r="AB27" s="68" t="str">
        <f t="shared" si="3"/>
        <v/>
      </c>
      <c r="AC27" s="68" t="str">
        <f t="shared" si="4"/>
        <v/>
      </c>
      <c r="AD27" s="68" t="str">
        <f t="shared" si="5"/>
        <v/>
      </c>
      <c r="AE27" s="67" t="str">
        <f t="shared" si="6"/>
        <v/>
      </c>
      <c r="AF27" s="67" t="str">
        <f t="shared" si="7"/>
        <v/>
      </c>
      <c r="AG27" s="67" t="str">
        <f>IF(ROW()-ROW($A$9)&gt;$G$7, "", CARB_Defaults!L$9*$L27/CARB_Defaults!L$13)</f>
        <v/>
      </c>
      <c r="AH27" s="67" t="str">
        <f>IF(ROW()-ROW($A$9)&gt;$G$7, "", CARB_Defaults!L$10*$L27/CARB_Defaults!L$13)</f>
        <v/>
      </c>
      <c r="AI27" s="66" t="str">
        <f>IF(ROW()-ROW($A$9)&gt;$G$7, "", CARB_Defaults!L$11*$L27/CARB_Defaults!L$13)</f>
        <v/>
      </c>
      <c r="AJ27" s="117" t="str">
        <f t="shared" si="18"/>
        <v/>
      </c>
      <c r="AK27" s="81" t="str">
        <f t="shared" si="8"/>
        <v/>
      </c>
      <c r="AL27" s="81" t="str">
        <f t="shared" si="9"/>
        <v/>
      </c>
      <c r="AM27" s="81" t="str">
        <f t="shared" si="10"/>
        <v/>
      </c>
      <c r="AN27" s="81" t="str">
        <f t="shared" si="11"/>
        <v/>
      </c>
      <c r="AO27" s="82" t="str">
        <f t="shared" si="12"/>
        <v/>
      </c>
      <c r="AP27" s="82" t="str">
        <f t="shared" si="13"/>
        <v/>
      </c>
      <c r="AQ27" s="82" t="str">
        <f t="shared" si="14"/>
        <v/>
      </c>
      <c r="AR27" s="83" t="str">
        <f t="shared" si="15"/>
        <v/>
      </c>
      <c r="AS27" s="117" t="str">
        <f>IF(ROW()-ROW($A$9)&gt;$G$7,"",SUMIFS(CARB_EFs!AA$9:AA$20,CARB_EFs!$W$9:$W$20,Calculations!$J27,CARB_EFs!$Y$9:$Y$20,Calculations!$AV27))</f>
        <v/>
      </c>
      <c r="AT27" s="81" t="str">
        <f>IF(ROW()-ROW($A$9)&gt;$G$7,"",SUMIFS(CARB_EFs!AB$9:AB$20,CARB_EFs!$W$9:$W$20,Calculations!$J27,CARB_EFs!$Y$9:$Y$20,Calculations!$AV27))</f>
        <v/>
      </c>
      <c r="AU27" s="82" t="str">
        <f>IF(ROW()-ROW($A$9)&gt;$G$7,"",SUMIFS(CARB_EFs!AC$9:AC$20,CARB_EFs!$W$9:$W$20,Calculations!$J27,CARB_EFs!$Y$9:$Y$20,Calculations!$AV27))</f>
        <v/>
      </c>
      <c r="AV27" s="74" t="str">
        <f>IF(ROW()-ROW($A$9)&gt;$G$7,"",VLOOKUP($F27,CHOOSE($J27,CARB_EFs!$Y$9:$Y$11,CARB_EFs!$Y$12:$Y$14,CARB_EFs!$Y$15:$Y$17,CARB_EFs!$Y$18:$Y$20),1))</f>
        <v/>
      </c>
    </row>
    <row r="28" spans="2:48" x14ac:dyDescent="0.25">
      <c r="B28" s="44" t="str">
        <f>IF(ROW()-ROW($A$9)&gt;$G$7, "", Input!C46)</f>
        <v/>
      </c>
      <c r="C28" s="40" t="str">
        <f>IF(ROW()-ROW($A$9)&gt;$G$7, "", Input!D46)</f>
        <v/>
      </c>
      <c r="D28" s="45" t="str">
        <f t="shared" si="0"/>
        <v/>
      </c>
      <c r="E28" s="45" t="str">
        <f t="array" ref="E28">IF(ROW()-ROW($A$9)&gt;$G$7, "", INDEX(CARB_Defaults!G$16:G$43, MATCH(C28&amp;D28,CARB_Defaults!I$16:I$43&amp;CARB_Defaults!H$16:H$43, 0)))</f>
        <v/>
      </c>
      <c r="F28" s="135" t="str">
        <f>IF(ROW()-ROW($A$9)&gt;$G$7, "", IF(Input!$F46="",$C$7-ROUND(VLOOKUP(C28,CARB_Defaults!$P$9:$T$36,3,FALSE),0),Input!$F46))</f>
        <v/>
      </c>
      <c r="G28" s="135" t="str">
        <f t="shared" si="16"/>
        <v/>
      </c>
      <c r="H28" s="62" t="str">
        <f>IF(ROW()-ROW($A$9)&gt;$G$7, "", IF(Input!G46="",VLOOKUP(C28,CARB_Defaults!$P$9:$T$36,5,FALSE),Input!G46))</f>
        <v/>
      </c>
      <c r="I28" s="45" t="str">
        <f>IF(ROW()-ROW($A$9)&gt;$G$7, "", IF(LEFT(E28,1)&lt;&gt;"C",
INDEX(CARB_Defaults!C$9:C$17,MATCH(H28,CARB_Defaults!D$9:D$17,1)),
INDEX(CARB_Defaults!C$18:C$27,MATCH(H28,CARB_Defaults!D$18:D$27,1))))</f>
        <v/>
      </c>
      <c r="J28" s="45" t="str">
        <f t="shared" si="1"/>
        <v/>
      </c>
      <c r="K28" s="65" t="str">
        <f>IF(ROW()-ROW($A$9)&gt;$G$7,"",INDEX(CARB_Defaults!Q$9:Q$36,MATCH($C28,CARB_Defaults!P$9:P$36,0)))</f>
        <v/>
      </c>
      <c r="L28" s="65" t="str">
        <f>IF(ROW()-ROW($A$9)&gt;$G$7, "", INDEX(CARB_EFs!K$9:K$2624, MATCH($E28&amp;"_"&amp;$I28&amp;"_"&amp;$G28, CARB_EFs!$B$9:$B$2624, 0)))</f>
        <v/>
      </c>
      <c r="M28" s="121" t="str">
        <f>IF(ROW()-ROW($A$9)&gt;$G$7, "", Input!E46)</f>
        <v/>
      </c>
      <c r="N28" s="119" t="str">
        <f>IF(ROW()-ROW($A$9)&gt;$G$7,"",INDEX(CARB_Defaults!S$9:S$36,MATCH($E28,CARB_Defaults!O$9:O$36,0)))</f>
        <v/>
      </c>
      <c r="O28" s="78" t="str">
        <f t="shared" si="17"/>
        <v/>
      </c>
      <c r="P28" s="95" t="str">
        <f>IF(ROW()-ROW($A$9)&gt;$G$7, "", INDEX(CARB_Defaults!R$9:R$36, MATCH(C28, CARB_Defaults!P$9:P$36, 0)))</f>
        <v/>
      </c>
      <c r="Q28" s="69" t="str">
        <f>IF(ROW()-ROW($A$9)&gt;$G$7, "", INDEX(CARB_EFs!I$9:I$2624, MATCH($E28&amp;"_"&amp;$I28&amp;"_"&amp;$G28, CARB_EFs!$B$9:$B$2624, 0)))</f>
        <v/>
      </c>
      <c r="R28" s="67" t="str">
        <f>IF(ROW()-ROW($A$9)&gt;$G$7, "", INDEX(CARB_EFs!J$9:J$2624, MATCH($E28&amp;"_"&amp;$I28&amp;"_"&amp;$G28, CARB_EFs!$B$9:$B$2624, 0)))</f>
        <v/>
      </c>
      <c r="S28" s="67" t="str">
        <f>IF(ROW()-ROW($A$9)&gt;$G$7, "", INDEX(CARB_EFs!H$9:H$2624, MATCH($E28&amp;"_"&amp;$I28&amp;"_"&amp;$G28, CARB_EFs!$B$9:$B$2624, 0)))</f>
        <v/>
      </c>
      <c r="T28" s="67" t="str">
        <f>IF(ROW()-ROW($A$9)&gt;$G$7, "", INDEX(CARB_EFs!F$9:F$2624, MATCH($E28&amp;"_"&amp;$I28&amp;"_"&amp;$G28, CARB_EFs!$B$9:$B$2624, 0)))</f>
        <v/>
      </c>
      <c r="U28" s="66" t="str">
        <f>IF(ROW()-ROW($A$9)&gt;$G$7, "", INDEX(CARB_EFs!G$9:G$2624, MATCH($E28&amp;"_"&amp;$I28&amp;"_"&amp;$G28, CARB_EFs!$B$9:$B$2624, 0)))</f>
        <v/>
      </c>
      <c r="V28" s="72" t="str">
        <f>IF(ROW()-ROW($A$9)&gt;$G$7, "", INDEX(CARB_EFs!T$9:T$64, MATCH($E28&amp;"_"&amp;$I28, CARB_EFs!$M$9:$M$64, 0)))</f>
        <v/>
      </c>
      <c r="W28" s="103" t="str">
        <f>IF(ROW()-ROW($A$9)&gt;$G$7, "", INDEX(CARB_EFs!U$9:U$64, MATCH($E28&amp;"_"&amp;$I28, CARB_EFs!$M$9:$M$64, 0)))</f>
        <v/>
      </c>
      <c r="X28" s="103" t="str">
        <f>IF(ROW()-ROW($A$9)&gt;$G$7, "", INDEX(CARB_EFs!S$9:S$64, MATCH($E28&amp;"_"&amp;$I28, CARB_EFs!$M$9:$M$64, 0)))</f>
        <v/>
      </c>
      <c r="Y28" s="103" t="str">
        <f>IF(ROW()-ROW($A$9)&gt;$G$7, "", INDEX(CARB_EFs!P$9:P$64, MATCH($E28&amp;"_"&amp;$I28, CARB_EFs!$M$9:$M$64, 0)))</f>
        <v/>
      </c>
      <c r="Z28" s="57" t="str">
        <f>IF(ROW()-ROW($A$9)&gt;$G$7, "", INDEX(CARB_EFs!R$9:R$64, MATCH($E28&amp;"_"&amp;$I28, CARB_EFs!$M$9:$M$64, 0)))</f>
        <v/>
      </c>
      <c r="AA28" s="69" t="str">
        <f t="shared" si="2"/>
        <v/>
      </c>
      <c r="AB28" s="68" t="str">
        <f t="shared" si="3"/>
        <v/>
      </c>
      <c r="AC28" s="68" t="str">
        <f t="shared" si="4"/>
        <v/>
      </c>
      <c r="AD28" s="68" t="str">
        <f t="shared" si="5"/>
        <v/>
      </c>
      <c r="AE28" s="67" t="str">
        <f t="shared" si="6"/>
        <v/>
      </c>
      <c r="AF28" s="67" t="str">
        <f t="shared" si="7"/>
        <v/>
      </c>
      <c r="AG28" s="67" t="str">
        <f>IF(ROW()-ROW($A$9)&gt;$G$7, "", CARB_Defaults!L$9*$L28/CARB_Defaults!L$13)</f>
        <v/>
      </c>
      <c r="AH28" s="67" t="str">
        <f>IF(ROW()-ROW($A$9)&gt;$G$7, "", CARB_Defaults!L$10*$L28/CARB_Defaults!L$13)</f>
        <v/>
      </c>
      <c r="AI28" s="66" t="str">
        <f>IF(ROW()-ROW($A$9)&gt;$G$7, "", CARB_Defaults!L$11*$L28/CARB_Defaults!L$13)</f>
        <v/>
      </c>
      <c r="AJ28" s="117" t="str">
        <f t="shared" si="18"/>
        <v/>
      </c>
      <c r="AK28" s="81" t="str">
        <f t="shared" si="8"/>
        <v/>
      </c>
      <c r="AL28" s="81" t="str">
        <f t="shared" si="9"/>
        <v/>
      </c>
      <c r="AM28" s="81" t="str">
        <f t="shared" si="10"/>
        <v/>
      </c>
      <c r="AN28" s="81" t="str">
        <f t="shared" si="11"/>
        <v/>
      </c>
      <c r="AO28" s="82" t="str">
        <f t="shared" si="12"/>
        <v/>
      </c>
      <c r="AP28" s="82" t="str">
        <f t="shared" si="13"/>
        <v/>
      </c>
      <c r="AQ28" s="82" t="str">
        <f t="shared" si="14"/>
        <v/>
      </c>
      <c r="AR28" s="83" t="str">
        <f t="shared" si="15"/>
        <v/>
      </c>
      <c r="AS28" s="117" t="str">
        <f>IF(ROW()-ROW($A$9)&gt;$G$7,"",SUMIFS(CARB_EFs!AA$9:AA$20,CARB_EFs!$W$9:$W$20,Calculations!$J28,CARB_EFs!$Y$9:$Y$20,Calculations!$AV28))</f>
        <v/>
      </c>
      <c r="AT28" s="81" t="str">
        <f>IF(ROW()-ROW($A$9)&gt;$G$7,"",SUMIFS(CARB_EFs!AB$9:AB$20,CARB_EFs!$W$9:$W$20,Calculations!$J28,CARB_EFs!$Y$9:$Y$20,Calculations!$AV28))</f>
        <v/>
      </c>
      <c r="AU28" s="82" t="str">
        <f>IF(ROW()-ROW($A$9)&gt;$G$7,"",SUMIFS(CARB_EFs!AC$9:AC$20,CARB_EFs!$W$9:$W$20,Calculations!$J28,CARB_EFs!$Y$9:$Y$20,Calculations!$AV28))</f>
        <v/>
      </c>
      <c r="AV28" s="74" t="str">
        <f>IF(ROW()-ROW($A$9)&gt;$G$7,"",VLOOKUP($F28,CHOOSE($J28,CARB_EFs!$Y$9:$Y$11,CARB_EFs!$Y$12:$Y$14,CARB_EFs!$Y$15:$Y$17,CARB_EFs!$Y$18:$Y$20),1))</f>
        <v/>
      </c>
    </row>
    <row r="29" spans="2:48" x14ac:dyDescent="0.25">
      <c r="B29" s="44" t="str">
        <f>IF(ROW()-ROW($A$9)&gt;$G$7, "", Input!C47)</f>
        <v/>
      </c>
      <c r="C29" s="40" t="str">
        <f>IF(ROW()-ROW($A$9)&gt;$G$7, "", Input!D47)</f>
        <v/>
      </c>
      <c r="D29" s="45" t="str">
        <f t="shared" si="0"/>
        <v/>
      </c>
      <c r="E29" s="45" t="str">
        <f t="array" ref="E29">IF(ROW()-ROW($A$9)&gt;$G$7, "", INDEX(CARB_Defaults!G$16:G$43, MATCH(C29&amp;D29,CARB_Defaults!I$16:I$43&amp;CARB_Defaults!H$16:H$43, 0)))</f>
        <v/>
      </c>
      <c r="F29" s="135" t="str">
        <f>IF(ROW()-ROW($A$9)&gt;$G$7, "", IF(Input!$F47="",$C$7-ROUND(VLOOKUP(C29,CARB_Defaults!$P$9:$T$36,3,FALSE),0),Input!$F47))</f>
        <v/>
      </c>
      <c r="G29" s="135" t="str">
        <f t="shared" si="16"/>
        <v/>
      </c>
      <c r="H29" s="62" t="str">
        <f>IF(ROW()-ROW($A$9)&gt;$G$7, "", IF(Input!G47="",VLOOKUP(C29,CARB_Defaults!$P$9:$T$36,5,FALSE),Input!G47))</f>
        <v/>
      </c>
      <c r="I29" s="45" t="str">
        <f>IF(ROW()-ROW($A$9)&gt;$G$7, "", IF(LEFT(E29,1)&lt;&gt;"C",
INDEX(CARB_Defaults!C$9:C$17,MATCH(H29,CARB_Defaults!D$9:D$17,1)),
INDEX(CARB_Defaults!C$18:C$27,MATCH(H29,CARB_Defaults!D$18:D$27,1))))</f>
        <v/>
      </c>
      <c r="J29" s="45" t="str">
        <f t="shared" si="1"/>
        <v/>
      </c>
      <c r="K29" s="65" t="str">
        <f>IF(ROW()-ROW($A$9)&gt;$G$7,"",INDEX(CARB_Defaults!Q$9:Q$36,MATCH($C29,CARB_Defaults!P$9:P$36,0)))</f>
        <v/>
      </c>
      <c r="L29" s="65" t="str">
        <f>IF(ROW()-ROW($A$9)&gt;$G$7, "", INDEX(CARB_EFs!K$9:K$2624, MATCH($E29&amp;"_"&amp;$I29&amp;"_"&amp;$G29, CARB_EFs!$B$9:$B$2624, 0)))</f>
        <v/>
      </c>
      <c r="M29" s="121" t="str">
        <f>IF(ROW()-ROW($A$9)&gt;$G$7, "", Input!E47)</f>
        <v/>
      </c>
      <c r="N29" s="119" t="str">
        <f>IF(ROW()-ROW($A$9)&gt;$G$7,"",INDEX(CARB_Defaults!S$9:S$36,MATCH($E29,CARB_Defaults!O$9:O$36,0)))</f>
        <v/>
      </c>
      <c r="O29" s="78" t="str">
        <f t="shared" si="17"/>
        <v/>
      </c>
      <c r="P29" s="95" t="str">
        <f>IF(ROW()-ROW($A$9)&gt;$G$7, "", INDEX(CARB_Defaults!R$9:R$36, MATCH(C29, CARB_Defaults!P$9:P$36, 0)))</f>
        <v/>
      </c>
      <c r="Q29" s="69" t="str">
        <f>IF(ROW()-ROW($A$9)&gt;$G$7, "", INDEX(CARB_EFs!I$9:I$2624, MATCH($E29&amp;"_"&amp;$I29&amp;"_"&amp;$G29, CARB_EFs!$B$9:$B$2624, 0)))</f>
        <v/>
      </c>
      <c r="R29" s="67" t="str">
        <f>IF(ROW()-ROW($A$9)&gt;$G$7, "", INDEX(CARB_EFs!J$9:J$2624, MATCH($E29&amp;"_"&amp;$I29&amp;"_"&amp;$G29, CARB_EFs!$B$9:$B$2624, 0)))</f>
        <v/>
      </c>
      <c r="S29" s="67" t="str">
        <f>IF(ROW()-ROW($A$9)&gt;$G$7, "", INDEX(CARB_EFs!H$9:H$2624, MATCH($E29&amp;"_"&amp;$I29&amp;"_"&amp;$G29, CARB_EFs!$B$9:$B$2624, 0)))</f>
        <v/>
      </c>
      <c r="T29" s="67" t="str">
        <f>IF(ROW()-ROW($A$9)&gt;$G$7, "", INDEX(CARB_EFs!F$9:F$2624, MATCH($E29&amp;"_"&amp;$I29&amp;"_"&amp;$G29, CARB_EFs!$B$9:$B$2624, 0)))</f>
        <v/>
      </c>
      <c r="U29" s="66" t="str">
        <f>IF(ROW()-ROW($A$9)&gt;$G$7, "", INDEX(CARB_EFs!G$9:G$2624, MATCH($E29&amp;"_"&amp;$I29&amp;"_"&amp;$G29, CARB_EFs!$B$9:$B$2624, 0)))</f>
        <v/>
      </c>
      <c r="V29" s="72" t="str">
        <f>IF(ROW()-ROW($A$9)&gt;$G$7, "", INDEX(CARB_EFs!T$9:T$64, MATCH($E29&amp;"_"&amp;$I29, CARB_EFs!$M$9:$M$64, 0)))</f>
        <v/>
      </c>
      <c r="W29" s="103" t="str">
        <f>IF(ROW()-ROW($A$9)&gt;$G$7, "", INDEX(CARB_EFs!U$9:U$64, MATCH($E29&amp;"_"&amp;$I29, CARB_EFs!$M$9:$M$64, 0)))</f>
        <v/>
      </c>
      <c r="X29" s="103" t="str">
        <f>IF(ROW()-ROW($A$9)&gt;$G$7, "", INDEX(CARB_EFs!S$9:S$64, MATCH($E29&amp;"_"&amp;$I29, CARB_EFs!$M$9:$M$64, 0)))</f>
        <v/>
      </c>
      <c r="Y29" s="103" t="str">
        <f>IF(ROW()-ROW($A$9)&gt;$G$7, "", INDEX(CARB_EFs!P$9:P$64, MATCH($E29&amp;"_"&amp;$I29, CARB_EFs!$M$9:$M$64, 0)))</f>
        <v/>
      </c>
      <c r="Z29" s="57" t="str">
        <f>IF(ROW()-ROW($A$9)&gt;$G$7, "", INDEX(CARB_EFs!R$9:R$64, MATCH($E29&amp;"_"&amp;$I29, CARB_EFs!$M$9:$M$64, 0)))</f>
        <v/>
      </c>
      <c r="AA29" s="69" t="str">
        <f t="shared" si="2"/>
        <v/>
      </c>
      <c r="AB29" s="68" t="str">
        <f t="shared" si="3"/>
        <v/>
      </c>
      <c r="AC29" s="68" t="str">
        <f t="shared" si="4"/>
        <v/>
      </c>
      <c r="AD29" s="68" t="str">
        <f t="shared" si="5"/>
        <v/>
      </c>
      <c r="AE29" s="67" t="str">
        <f t="shared" si="6"/>
        <v/>
      </c>
      <c r="AF29" s="67" t="str">
        <f t="shared" si="7"/>
        <v/>
      </c>
      <c r="AG29" s="67" t="str">
        <f>IF(ROW()-ROW($A$9)&gt;$G$7, "", CARB_Defaults!L$9*$L29/CARB_Defaults!L$13)</f>
        <v/>
      </c>
      <c r="AH29" s="67" t="str">
        <f>IF(ROW()-ROW($A$9)&gt;$G$7, "", CARB_Defaults!L$10*$L29/CARB_Defaults!L$13)</f>
        <v/>
      </c>
      <c r="AI29" s="66" t="str">
        <f>IF(ROW()-ROW($A$9)&gt;$G$7, "", CARB_Defaults!L$11*$L29/CARB_Defaults!L$13)</f>
        <v/>
      </c>
      <c r="AJ29" s="117" t="str">
        <f t="shared" si="18"/>
        <v/>
      </c>
      <c r="AK29" s="81" t="str">
        <f t="shared" si="8"/>
        <v/>
      </c>
      <c r="AL29" s="81" t="str">
        <f t="shared" si="9"/>
        <v/>
      </c>
      <c r="AM29" s="81" t="str">
        <f t="shared" si="10"/>
        <v/>
      </c>
      <c r="AN29" s="81" t="str">
        <f t="shared" si="11"/>
        <v/>
      </c>
      <c r="AO29" s="82" t="str">
        <f t="shared" si="12"/>
        <v/>
      </c>
      <c r="AP29" s="82" t="str">
        <f t="shared" si="13"/>
        <v/>
      </c>
      <c r="AQ29" s="82" t="str">
        <f t="shared" si="14"/>
        <v/>
      </c>
      <c r="AR29" s="83" t="str">
        <f t="shared" si="15"/>
        <v/>
      </c>
      <c r="AS29" s="117" t="str">
        <f>IF(ROW()-ROW($A$9)&gt;$G$7,"",SUMIFS(CARB_EFs!AA$9:AA$20,CARB_EFs!$W$9:$W$20,Calculations!$J29,CARB_EFs!$Y$9:$Y$20,Calculations!$AV29))</f>
        <v/>
      </c>
      <c r="AT29" s="81" t="str">
        <f>IF(ROW()-ROW($A$9)&gt;$G$7,"",SUMIFS(CARB_EFs!AB$9:AB$20,CARB_EFs!$W$9:$W$20,Calculations!$J29,CARB_EFs!$Y$9:$Y$20,Calculations!$AV29))</f>
        <v/>
      </c>
      <c r="AU29" s="82" t="str">
        <f>IF(ROW()-ROW($A$9)&gt;$G$7,"",SUMIFS(CARB_EFs!AC$9:AC$20,CARB_EFs!$W$9:$W$20,Calculations!$J29,CARB_EFs!$Y$9:$Y$20,Calculations!$AV29))</f>
        <v/>
      </c>
      <c r="AV29" s="74" t="str">
        <f>IF(ROW()-ROW($A$9)&gt;$G$7,"",VLOOKUP($F29,CHOOSE($J29,CARB_EFs!$Y$9:$Y$11,CARB_EFs!$Y$12:$Y$14,CARB_EFs!$Y$15:$Y$17,CARB_EFs!$Y$18:$Y$20),1))</f>
        <v/>
      </c>
    </row>
    <row r="30" spans="2:48" x14ac:dyDescent="0.25">
      <c r="B30" s="44" t="str">
        <f>IF(ROW()-ROW($A$9)&gt;$G$7, "", Input!C48)</f>
        <v/>
      </c>
      <c r="C30" s="40" t="str">
        <f>IF(ROW()-ROW($A$9)&gt;$G$7, "", Input!D48)</f>
        <v/>
      </c>
      <c r="D30" s="45" t="str">
        <f t="shared" si="0"/>
        <v/>
      </c>
      <c r="E30" s="45" t="str">
        <f t="array" ref="E30">IF(ROW()-ROW($A$9)&gt;$G$7, "", INDEX(CARB_Defaults!G$16:G$43, MATCH(C30&amp;D30,CARB_Defaults!I$16:I$43&amp;CARB_Defaults!H$16:H$43, 0)))</f>
        <v/>
      </c>
      <c r="F30" s="135" t="str">
        <f>IF(ROW()-ROW($A$9)&gt;$G$7, "", IF(Input!$F48="",$C$7-ROUND(VLOOKUP(C30,CARB_Defaults!$P$9:$T$36,3,FALSE),0),Input!$F48))</f>
        <v/>
      </c>
      <c r="G30" s="135" t="str">
        <f t="shared" si="16"/>
        <v/>
      </c>
      <c r="H30" s="62" t="str">
        <f>IF(ROW()-ROW($A$9)&gt;$G$7, "", IF(Input!G48="",VLOOKUP(C30,CARB_Defaults!$P$9:$T$36,5,FALSE),Input!G48))</f>
        <v/>
      </c>
      <c r="I30" s="45" t="str">
        <f>IF(ROW()-ROW($A$9)&gt;$G$7, "", IF(LEFT(E30,1)&lt;&gt;"C",
INDEX(CARB_Defaults!C$9:C$17,MATCH(H30,CARB_Defaults!D$9:D$17,1)),
INDEX(CARB_Defaults!C$18:C$27,MATCH(H30,CARB_Defaults!D$18:D$27,1))))</f>
        <v/>
      </c>
      <c r="J30" s="45" t="str">
        <f t="shared" si="1"/>
        <v/>
      </c>
      <c r="K30" s="65" t="str">
        <f>IF(ROW()-ROW($A$9)&gt;$G$7,"",INDEX(CARB_Defaults!Q$9:Q$36,MATCH($C30,CARB_Defaults!P$9:P$36,0)))</f>
        <v/>
      </c>
      <c r="L30" s="65" t="str">
        <f>IF(ROW()-ROW($A$9)&gt;$G$7, "", INDEX(CARB_EFs!K$9:K$2624, MATCH($E30&amp;"_"&amp;$I30&amp;"_"&amp;$G30, CARB_EFs!$B$9:$B$2624, 0)))</f>
        <v/>
      </c>
      <c r="M30" s="121" t="str">
        <f>IF(ROW()-ROW($A$9)&gt;$G$7, "", Input!E48)</f>
        <v/>
      </c>
      <c r="N30" s="119" t="str">
        <f>IF(ROW()-ROW($A$9)&gt;$G$7,"",INDEX(CARB_Defaults!S$9:S$36,MATCH($E30,CARB_Defaults!O$9:O$36,0)))</f>
        <v/>
      </c>
      <c r="O30" s="78" t="str">
        <f t="shared" si="17"/>
        <v/>
      </c>
      <c r="P30" s="95" t="str">
        <f>IF(ROW()-ROW($A$9)&gt;$G$7, "", INDEX(CARB_Defaults!R$9:R$36, MATCH(C30, CARB_Defaults!P$9:P$36, 0)))</f>
        <v/>
      </c>
      <c r="Q30" s="69" t="str">
        <f>IF(ROW()-ROW($A$9)&gt;$G$7, "", INDEX(CARB_EFs!I$9:I$2624, MATCH($E30&amp;"_"&amp;$I30&amp;"_"&amp;$G30, CARB_EFs!$B$9:$B$2624, 0)))</f>
        <v/>
      </c>
      <c r="R30" s="67" t="str">
        <f>IF(ROW()-ROW($A$9)&gt;$G$7, "", INDEX(CARB_EFs!J$9:J$2624, MATCH($E30&amp;"_"&amp;$I30&amp;"_"&amp;$G30, CARB_EFs!$B$9:$B$2624, 0)))</f>
        <v/>
      </c>
      <c r="S30" s="67" t="str">
        <f>IF(ROW()-ROW($A$9)&gt;$G$7, "", INDEX(CARB_EFs!H$9:H$2624, MATCH($E30&amp;"_"&amp;$I30&amp;"_"&amp;$G30, CARB_EFs!$B$9:$B$2624, 0)))</f>
        <v/>
      </c>
      <c r="T30" s="67" t="str">
        <f>IF(ROW()-ROW($A$9)&gt;$G$7, "", INDEX(CARB_EFs!F$9:F$2624, MATCH($E30&amp;"_"&amp;$I30&amp;"_"&amp;$G30, CARB_EFs!$B$9:$B$2624, 0)))</f>
        <v/>
      </c>
      <c r="U30" s="66" t="str">
        <f>IF(ROW()-ROW($A$9)&gt;$G$7, "", INDEX(CARB_EFs!G$9:G$2624, MATCH($E30&amp;"_"&amp;$I30&amp;"_"&amp;$G30, CARB_EFs!$B$9:$B$2624, 0)))</f>
        <v/>
      </c>
      <c r="V30" s="72" t="str">
        <f>IF(ROW()-ROW($A$9)&gt;$G$7, "", INDEX(CARB_EFs!T$9:T$64, MATCH($E30&amp;"_"&amp;$I30, CARB_EFs!$M$9:$M$64, 0)))</f>
        <v/>
      </c>
      <c r="W30" s="103" t="str">
        <f>IF(ROW()-ROW($A$9)&gt;$G$7, "", INDEX(CARB_EFs!U$9:U$64, MATCH($E30&amp;"_"&amp;$I30, CARB_EFs!$M$9:$M$64, 0)))</f>
        <v/>
      </c>
      <c r="X30" s="103" t="str">
        <f>IF(ROW()-ROW($A$9)&gt;$G$7, "", INDEX(CARB_EFs!S$9:S$64, MATCH($E30&amp;"_"&amp;$I30, CARB_EFs!$M$9:$M$64, 0)))</f>
        <v/>
      </c>
      <c r="Y30" s="103" t="str">
        <f>IF(ROW()-ROW($A$9)&gt;$G$7, "", INDEX(CARB_EFs!P$9:P$64, MATCH($E30&amp;"_"&amp;$I30, CARB_EFs!$M$9:$M$64, 0)))</f>
        <v/>
      </c>
      <c r="Z30" s="57" t="str">
        <f>IF(ROW()-ROW($A$9)&gt;$G$7, "", INDEX(CARB_EFs!R$9:R$64, MATCH($E30&amp;"_"&amp;$I30, CARB_EFs!$M$9:$M$64, 0)))</f>
        <v/>
      </c>
      <c r="AA30" s="69" t="str">
        <f t="shared" si="2"/>
        <v/>
      </c>
      <c r="AB30" s="68" t="str">
        <f t="shared" si="3"/>
        <v/>
      </c>
      <c r="AC30" s="68" t="str">
        <f t="shared" si="4"/>
        <v/>
      </c>
      <c r="AD30" s="68" t="str">
        <f t="shared" si="5"/>
        <v/>
      </c>
      <c r="AE30" s="67" t="str">
        <f t="shared" si="6"/>
        <v/>
      </c>
      <c r="AF30" s="67" t="str">
        <f t="shared" si="7"/>
        <v/>
      </c>
      <c r="AG30" s="67" t="str">
        <f>IF(ROW()-ROW($A$9)&gt;$G$7, "", CARB_Defaults!L$9*$L30/CARB_Defaults!L$13)</f>
        <v/>
      </c>
      <c r="AH30" s="67" t="str">
        <f>IF(ROW()-ROW($A$9)&gt;$G$7, "", CARB_Defaults!L$10*$L30/CARB_Defaults!L$13)</f>
        <v/>
      </c>
      <c r="AI30" s="66" t="str">
        <f>IF(ROW()-ROW($A$9)&gt;$G$7, "", CARB_Defaults!L$11*$L30/CARB_Defaults!L$13)</f>
        <v/>
      </c>
      <c r="AJ30" s="117" t="str">
        <f t="shared" si="18"/>
        <v/>
      </c>
      <c r="AK30" s="81" t="str">
        <f t="shared" si="8"/>
        <v/>
      </c>
      <c r="AL30" s="81" t="str">
        <f t="shared" si="9"/>
        <v/>
      </c>
      <c r="AM30" s="81" t="str">
        <f t="shared" si="10"/>
        <v/>
      </c>
      <c r="AN30" s="81" t="str">
        <f t="shared" si="11"/>
        <v/>
      </c>
      <c r="AO30" s="82" t="str">
        <f t="shared" si="12"/>
        <v/>
      </c>
      <c r="AP30" s="82" t="str">
        <f t="shared" si="13"/>
        <v/>
      </c>
      <c r="AQ30" s="82" t="str">
        <f t="shared" si="14"/>
        <v/>
      </c>
      <c r="AR30" s="83" t="str">
        <f t="shared" si="15"/>
        <v/>
      </c>
      <c r="AS30" s="117" t="str">
        <f>IF(ROW()-ROW($A$9)&gt;$G$7,"",SUMIFS(CARB_EFs!AA$9:AA$20,CARB_EFs!$W$9:$W$20,Calculations!$J30,CARB_EFs!$Y$9:$Y$20,Calculations!$AV30))</f>
        <v/>
      </c>
      <c r="AT30" s="81" t="str">
        <f>IF(ROW()-ROW($A$9)&gt;$G$7,"",SUMIFS(CARB_EFs!AB$9:AB$20,CARB_EFs!$W$9:$W$20,Calculations!$J30,CARB_EFs!$Y$9:$Y$20,Calculations!$AV30))</f>
        <v/>
      </c>
      <c r="AU30" s="82" t="str">
        <f>IF(ROW()-ROW($A$9)&gt;$G$7,"",SUMIFS(CARB_EFs!AC$9:AC$20,CARB_EFs!$W$9:$W$20,Calculations!$J30,CARB_EFs!$Y$9:$Y$20,Calculations!$AV30))</f>
        <v/>
      </c>
      <c r="AV30" s="74" t="str">
        <f>IF(ROW()-ROW($A$9)&gt;$G$7,"",VLOOKUP($F30,CHOOSE($J30,CARB_EFs!$Y$9:$Y$11,CARB_EFs!$Y$12:$Y$14,CARB_EFs!$Y$15:$Y$17,CARB_EFs!$Y$18:$Y$20),1))</f>
        <v/>
      </c>
    </row>
    <row r="31" spans="2:48" x14ac:dyDescent="0.25">
      <c r="B31" s="44" t="str">
        <f>IF(ROW()-ROW($A$9)&gt;$G$7, "", Input!C49)</f>
        <v/>
      </c>
      <c r="C31" s="40" t="str">
        <f>IF(ROW()-ROW($A$9)&gt;$G$7, "", Input!D49)</f>
        <v/>
      </c>
      <c r="D31" s="45" t="str">
        <f t="shared" si="0"/>
        <v/>
      </c>
      <c r="E31" s="45" t="str">
        <f t="array" ref="E31">IF(ROW()-ROW($A$9)&gt;$G$7, "", INDEX(CARB_Defaults!G$16:G$43, MATCH(C31&amp;D31,CARB_Defaults!I$16:I$43&amp;CARB_Defaults!H$16:H$43, 0)))</f>
        <v/>
      </c>
      <c r="F31" s="135" t="str">
        <f>IF(ROW()-ROW($A$9)&gt;$G$7, "", IF(Input!$F49="",$C$7-ROUND(VLOOKUP(C31,CARB_Defaults!$P$9:$T$36,3,FALSE),0),Input!$F49))</f>
        <v/>
      </c>
      <c r="G31" s="135" t="str">
        <f t="shared" si="16"/>
        <v/>
      </c>
      <c r="H31" s="62" t="str">
        <f>IF(ROW()-ROW($A$9)&gt;$G$7, "", IF(Input!G49="",VLOOKUP(C31,CARB_Defaults!$P$9:$T$36,5,FALSE),Input!G49))</f>
        <v/>
      </c>
      <c r="I31" s="45" t="str">
        <f>IF(ROW()-ROW($A$9)&gt;$G$7, "", IF(LEFT(E31,1)&lt;&gt;"C",
INDEX(CARB_Defaults!C$9:C$17,MATCH(H31,CARB_Defaults!D$9:D$17,1)),
INDEX(CARB_Defaults!C$18:C$27,MATCH(H31,CARB_Defaults!D$18:D$27,1))))</f>
        <v/>
      </c>
      <c r="J31" s="45" t="str">
        <f t="shared" si="1"/>
        <v/>
      </c>
      <c r="K31" s="65" t="str">
        <f>IF(ROW()-ROW($A$9)&gt;$G$7,"",INDEX(CARB_Defaults!Q$9:Q$36,MATCH($C31,CARB_Defaults!P$9:P$36,0)))</f>
        <v/>
      </c>
      <c r="L31" s="65" t="str">
        <f>IF(ROW()-ROW($A$9)&gt;$G$7, "", INDEX(CARB_EFs!K$9:K$2624, MATCH($E31&amp;"_"&amp;$I31&amp;"_"&amp;$G31, CARB_EFs!$B$9:$B$2624, 0)))</f>
        <v/>
      </c>
      <c r="M31" s="121" t="str">
        <f>IF(ROW()-ROW($A$9)&gt;$G$7, "", Input!E49)</f>
        <v/>
      </c>
      <c r="N31" s="119" t="str">
        <f>IF(ROW()-ROW($A$9)&gt;$G$7,"",INDEX(CARB_Defaults!S$9:S$36,MATCH($E31,CARB_Defaults!O$9:O$36,0)))</f>
        <v/>
      </c>
      <c r="O31" s="78" t="str">
        <f t="shared" si="17"/>
        <v/>
      </c>
      <c r="P31" s="95" t="str">
        <f>IF(ROW()-ROW($A$9)&gt;$G$7, "", INDEX(CARB_Defaults!R$9:R$36, MATCH(C31, CARB_Defaults!P$9:P$36, 0)))</f>
        <v/>
      </c>
      <c r="Q31" s="69" t="str">
        <f>IF(ROW()-ROW($A$9)&gt;$G$7, "", INDEX(CARB_EFs!I$9:I$2624, MATCH($E31&amp;"_"&amp;$I31&amp;"_"&amp;$G31, CARB_EFs!$B$9:$B$2624, 0)))</f>
        <v/>
      </c>
      <c r="R31" s="67" t="str">
        <f>IF(ROW()-ROW($A$9)&gt;$G$7, "", INDEX(CARB_EFs!J$9:J$2624, MATCH($E31&amp;"_"&amp;$I31&amp;"_"&amp;$G31, CARB_EFs!$B$9:$B$2624, 0)))</f>
        <v/>
      </c>
      <c r="S31" s="67" t="str">
        <f>IF(ROW()-ROW($A$9)&gt;$G$7, "", INDEX(CARB_EFs!H$9:H$2624, MATCH($E31&amp;"_"&amp;$I31&amp;"_"&amp;$G31, CARB_EFs!$B$9:$B$2624, 0)))</f>
        <v/>
      </c>
      <c r="T31" s="67" t="str">
        <f>IF(ROW()-ROW($A$9)&gt;$G$7, "", INDEX(CARB_EFs!F$9:F$2624, MATCH($E31&amp;"_"&amp;$I31&amp;"_"&amp;$G31, CARB_EFs!$B$9:$B$2624, 0)))</f>
        <v/>
      </c>
      <c r="U31" s="66" t="str">
        <f>IF(ROW()-ROW($A$9)&gt;$G$7, "", INDEX(CARB_EFs!G$9:G$2624, MATCH($E31&amp;"_"&amp;$I31&amp;"_"&amp;$G31, CARB_EFs!$B$9:$B$2624, 0)))</f>
        <v/>
      </c>
      <c r="V31" s="72" t="str">
        <f>IF(ROW()-ROW($A$9)&gt;$G$7, "", INDEX(CARB_EFs!T$9:T$64, MATCH($E31&amp;"_"&amp;$I31, CARB_EFs!$M$9:$M$64, 0)))</f>
        <v/>
      </c>
      <c r="W31" s="103" t="str">
        <f>IF(ROW()-ROW($A$9)&gt;$G$7, "", INDEX(CARB_EFs!U$9:U$64, MATCH($E31&amp;"_"&amp;$I31, CARB_EFs!$M$9:$M$64, 0)))</f>
        <v/>
      </c>
      <c r="X31" s="103" t="str">
        <f>IF(ROW()-ROW($A$9)&gt;$G$7, "", INDEX(CARB_EFs!S$9:S$64, MATCH($E31&amp;"_"&amp;$I31, CARB_EFs!$M$9:$M$64, 0)))</f>
        <v/>
      </c>
      <c r="Y31" s="103" t="str">
        <f>IF(ROW()-ROW($A$9)&gt;$G$7, "", INDEX(CARB_EFs!P$9:P$64, MATCH($E31&amp;"_"&amp;$I31, CARB_EFs!$M$9:$M$64, 0)))</f>
        <v/>
      </c>
      <c r="Z31" s="57" t="str">
        <f>IF(ROW()-ROW($A$9)&gt;$G$7, "", INDEX(CARB_EFs!R$9:R$64, MATCH($E31&amp;"_"&amp;$I31, CARB_EFs!$M$9:$M$64, 0)))</f>
        <v/>
      </c>
      <c r="AA31" s="69" t="str">
        <f t="shared" si="2"/>
        <v/>
      </c>
      <c r="AB31" s="68" t="str">
        <f t="shared" si="3"/>
        <v/>
      </c>
      <c r="AC31" s="68" t="str">
        <f t="shared" si="4"/>
        <v/>
      </c>
      <c r="AD31" s="68" t="str">
        <f t="shared" si="5"/>
        <v/>
      </c>
      <c r="AE31" s="67" t="str">
        <f t="shared" si="6"/>
        <v/>
      </c>
      <c r="AF31" s="67" t="str">
        <f t="shared" si="7"/>
        <v/>
      </c>
      <c r="AG31" s="67" t="str">
        <f>IF(ROW()-ROW($A$9)&gt;$G$7, "", CARB_Defaults!L$9*$L31/CARB_Defaults!L$13)</f>
        <v/>
      </c>
      <c r="AH31" s="67" t="str">
        <f>IF(ROW()-ROW($A$9)&gt;$G$7, "", CARB_Defaults!L$10*$L31/CARB_Defaults!L$13)</f>
        <v/>
      </c>
      <c r="AI31" s="66" t="str">
        <f>IF(ROW()-ROW($A$9)&gt;$G$7, "", CARB_Defaults!L$11*$L31/CARB_Defaults!L$13)</f>
        <v/>
      </c>
      <c r="AJ31" s="117" t="str">
        <f t="shared" si="18"/>
        <v/>
      </c>
      <c r="AK31" s="81" t="str">
        <f t="shared" si="8"/>
        <v/>
      </c>
      <c r="AL31" s="81" t="str">
        <f t="shared" si="9"/>
        <v/>
      </c>
      <c r="AM31" s="81" t="str">
        <f t="shared" si="10"/>
        <v/>
      </c>
      <c r="AN31" s="81" t="str">
        <f t="shared" si="11"/>
        <v/>
      </c>
      <c r="AO31" s="82" t="str">
        <f t="shared" si="12"/>
        <v/>
      </c>
      <c r="AP31" s="82" t="str">
        <f t="shared" si="13"/>
        <v/>
      </c>
      <c r="AQ31" s="82" t="str">
        <f t="shared" si="14"/>
        <v/>
      </c>
      <c r="AR31" s="83" t="str">
        <f t="shared" si="15"/>
        <v/>
      </c>
      <c r="AS31" s="117" t="str">
        <f>IF(ROW()-ROW($A$9)&gt;$G$7,"",SUMIFS(CARB_EFs!AA$9:AA$20,CARB_EFs!$W$9:$W$20,Calculations!$J31,CARB_EFs!$Y$9:$Y$20,Calculations!$AV31))</f>
        <v/>
      </c>
      <c r="AT31" s="81" t="str">
        <f>IF(ROW()-ROW($A$9)&gt;$G$7,"",SUMIFS(CARB_EFs!AB$9:AB$20,CARB_EFs!$W$9:$W$20,Calculations!$J31,CARB_EFs!$Y$9:$Y$20,Calculations!$AV31))</f>
        <v/>
      </c>
      <c r="AU31" s="82" t="str">
        <f>IF(ROW()-ROW($A$9)&gt;$G$7,"",SUMIFS(CARB_EFs!AC$9:AC$20,CARB_EFs!$W$9:$W$20,Calculations!$J31,CARB_EFs!$Y$9:$Y$20,Calculations!$AV31))</f>
        <v/>
      </c>
      <c r="AV31" s="74" t="str">
        <f>IF(ROW()-ROW($A$9)&gt;$G$7,"",VLOOKUP($F31,CHOOSE($J31,CARB_EFs!$Y$9:$Y$11,CARB_EFs!$Y$12:$Y$14,CARB_EFs!$Y$15:$Y$17,CARB_EFs!$Y$18:$Y$20),1))</f>
        <v/>
      </c>
    </row>
    <row r="32" spans="2:48" x14ac:dyDescent="0.25">
      <c r="B32" s="44" t="str">
        <f>IF(ROW()-ROW($A$9)&gt;$G$7, "", Input!C50)</f>
        <v/>
      </c>
      <c r="C32" s="40" t="str">
        <f>IF(ROW()-ROW($A$9)&gt;$G$7, "", Input!D50)</f>
        <v/>
      </c>
      <c r="D32" s="45" t="str">
        <f t="shared" si="0"/>
        <v/>
      </c>
      <c r="E32" s="45" t="str">
        <f t="array" ref="E32">IF(ROW()-ROW($A$9)&gt;$G$7, "", INDEX(CARB_Defaults!G$16:G$43, MATCH(C32&amp;D32,CARB_Defaults!I$16:I$43&amp;CARB_Defaults!H$16:H$43, 0)))</f>
        <v/>
      </c>
      <c r="F32" s="135" t="str">
        <f>IF(ROW()-ROW($A$9)&gt;$G$7, "", IF(Input!$F50="",$C$7-ROUND(VLOOKUP(C32,CARB_Defaults!$P$9:$T$36,3,FALSE),0),Input!$F50))</f>
        <v/>
      </c>
      <c r="G32" s="135" t="str">
        <f t="shared" si="16"/>
        <v/>
      </c>
      <c r="H32" s="62" t="str">
        <f>IF(ROW()-ROW($A$9)&gt;$G$7, "", IF(Input!G50="",VLOOKUP(C32,CARB_Defaults!$P$9:$T$36,5,FALSE),Input!G50))</f>
        <v/>
      </c>
      <c r="I32" s="45" t="str">
        <f>IF(ROW()-ROW($A$9)&gt;$G$7, "", IF(LEFT(E32,1)&lt;&gt;"C",
INDEX(CARB_Defaults!C$9:C$17,MATCH(H32,CARB_Defaults!D$9:D$17,1)),
INDEX(CARB_Defaults!C$18:C$27,MATCH(H32,CARB_Defaults!D$18:D$27,1))))</f>
        <v/>
      </c>
      <c r="J32" s="45" t="str">
        <f t="shared" si="1"/>
        <v/>
      </c>
      <c r="K32" s="65" t="str">
        <f>IF(ROW()-ROW($A$9)&gt;$G$7,"",INDEX(CARB_Defaults!Q$9:Q$36,MATCH($C32,CARB_Defaults!P$9:P$36,0)))</f>
        <v/>
      </c>
      <c r="L32" s="65" t="str">
        <f>IF(ROW()-ROW($A$9)&gt;$G$7, "", INDEX(CARB_EFs!K$9:K$2624, MATCH($E32&amp;"_"&amp;$I32&amp;"_"&amp;$G32, CARB_EFs!$B$9:$B$2624, 0)))</f>
        <v/>
      </c>
      <c r="M32" s="121" t="str">
        <f>IF(ROW()-ROW($A$9)&gt;$G$7, "", Input!E50)</f>
        <v/>
      </c>
      <c r="N32" s="119" t="str">
        <f>IF(ROW()-ROW($A$9)&gt;$G$7,"",INDEX(CARB_Defaults!S$9:S$36,MATCH($E32,CARB_Defaults!O$9:O$36,0)))</f>
        <v/>
      </c>
      <c r="O32" s="78" t="str">
        <f t="shared" si="17"/>
        <v/>
      </c>
      <c r="P32" s="95" t="str">
        <f>IF(ROW()-ROW($A$9)&gt;$G$7, "", INDEX(CARB_Defaults!R$9:R$36, MATCH(C32, CARB_Defaults!P$9:P$36, 0)))</f>
        <v/>
      </c>
      <c r="Q32" s="69" t="str">
        <f>IF(ROW()-ROW($A$9)&gt;$G$7, "", INDEX(CARB_EFs!I$9:I$2624, MATCH($E32&amp;"_"&amp;$I32&amp;"_"&amp;$G32, CARB_EFs!$B$9:$B$2624, 0)))</f>
        <v/>
      </c>
      <c r="R32" s="67" t="str">
        <f>IF(ROW()-ROW($A$9)&gt;$G$7, "", INDEX(CARB_EFs!J$9:J$2624, MATCH($E32&amp;"_"&amp;$I32&amp;"_"&amp;$G32, CARB_EFs!$B$9:$B$2624, 0)))</f>
        <v/>
      </c>
      <c r="S32" s="67" t="str">
        <f>IF(ROW()-ROW($A$9)&gt;$G$7, "", INDEX(CARB_EFs!H$9:H$2624, MATCH($E32&amp;"_"&amp;$I32&amp;"_"&amp;$G32, CARB_EFs!$B$9:$B$2624, 0)))</f>
        <v/>
      </c>
      <c r="T32" s="67" t="str">
        <f>IF(ROW()-ROW($A$9)&gt;$G$7, "", INDEX(CARB_EFs!F$9:F$2624, MATCH($E32&amp;"_"&amp;$I32&amp;"_"&amp;$G32, CARB_EFs!$B$9:$B$2624, 0)))</f>
        <v/>
      </c>
      <c r="U32" s="66" t="str">
        <f>IF(ROW()-ROW($A$9)&gt;$G$7, "", INDEX(CARB_EFs!G$9:G$2624, MATCH($E32&amp;"_"&amp;$I32&amp;"_"&amp;$G32, CARB_EFs!$B$9:$B$2624, 0)))</f>
        <v/>
      </c>
      <c r="V32" s="72" t="str">
        <f>IF(ROW()-ROW($A$9)&gt;$G$7, "", INDEX(CARB_EFs!T$9:T$64, MATCH($E32&amp;"_"&amp;$I32, CARB_EFs!$M$9:$M$64, 0)))</f>
        <v/>
      </c>
      <c r="W32" s="103" t="str">
        <f>IF(ROW()-ROW($A$9)&gt;$G$7, "", INDEX(CARB_EFs!U$9:U$64, MATCH($E32&amp;"_"&amp;$I32, CARB_EFs!$M$9:$M$64, 0)))</f>
        <v/>
      </c>
      <c r="X32" s="103" t="str">
        <f>IF(ROW()-ROW($A$9)&gt;$G$7, "", INDEX(CARB_EFs!S$9:S$64, MATCH($E32&amp;"_"&amp;$I32, CARB_EFs!$M$9:$M$64, 0)))</f>
        <v/>
      </c>
      <c r="Y32" s="103" t="str">
        <f>IF(ROW()-ROW($A$9)&gt;$G$7, "", INDEX(CARB_EFs!P$9:P$64, MATCH($E32&amp;"_"&amp;$I32, CARB_EFs!$M$9:$M$64, 0)))</f>
        <v/>
      </c>
      <c r="Z32" s="57" t="str">
        <f>IF(ROW()-ROW($A$9)&gt;$G$7, "", INDEX(CARB_EFs!R$9:R$64, MATCH($E32&amp;"_"&amp;$I32, CARB_EFs!$M$9:$M$64, 0)))</f>
        <v/>
      </c>
      <c r="AA32" s="69" t="str">
        <f t="shared" si="2"/>
        <v/>
      </c>
      <c r="AB32" s="68" t="str">
        <f t="shared" si="3"/>
        <v/>
      </c>
      <c r="AC32" s="68" t="str">
        <f t="shared" si="4"/>
        <v/>
      </c>
      <c r="AD32" s="68" t="str">
        <f t="shared" si="5"/>
        <v/>
      </c>
      <c r="AE32" s="67" t="str">
        <f t="shared" si="6"/>
        <v/>
      </c>
      <c r="AF32" s="67" t="str">
        <f t="shared" si="7"/>
        <v/>
      </c>
      <c r="AG32" s="67" t="str">
        <f>IF(ROW()-ROW($A$9)&gt;$G$7, "", CARB_Defaults!L$9*$L32/CARB_Defaults!L$13)</f>
        <v/>
      </c>
      <c r="AH32" s="67" t="str">
        <f>IF(ROW()-ROW($A$9)&gt;$G$7, "", CARB_Defaults!L$10*$L32/CARB_Defaults!L$13)</f>
        <v/>
      </c>
      <c r="AI32" s="66" t="str">
        <f>IF(ROW()-ROW($A$9)&gt;$G$7, "", CARB_Defaults!L$11*$L32/CARB_Defaults!L$13)</f>
        <v/>
      </c>
      <c r="AJ32" s="117" t="str">
        <f t="shared" si="18"/>
        <v/>
      </c>
      <c r="AK32" s="81" t="str">
        <f t="shared" si="8"/>
        <v/>
      </c>
      <c r="AL32" s="81" t="str">
        <f t="shared" si="9"/>
        <v/>
      </c>
      <c r="AM32" s="81" t="str">
        <f t="shared" si="10"/>
        <v/>
      </c>
      <c r="AN32" s="81" t="str">
        <f t="shared" si="11"/>
        <v/>
      </c>
      <c r="AO32" s="82" t="str">
        <f t="shared" si="12"/>
        <v/>
      </c>
      <c r="AP32" s="82" t="str">
        <f t="shared" si="13"/>
        <v/>
      </c>
      <c r="AQ32" s="82" t="str">
        <f t="shared" si="14"/>
        <v/>
      </c>
      <c r="AR32" s="83" t="str">
        <f t="shared" si="15"/>
        <v/>
      </c>
      <c r="AS32" s="117" t="str">
        <f>IF(ROW()-ROW($A$9)&gt;$G$7,"",SUMIFS(CARB_EFs!AA$9:AA$20,CARB_EFs!$W$9:$W$20,Calculations!$J32,CARB_EFs!$Y$9:$Y$20,Calculations!$AV32))</f>
        <v/>
      </c>
      <c r="AT32" s="81" t="str">
        <f>IF(ROW()-ROW($A$9)&gt;$G$7,"",SUMIFS(CARB_EFs!AB$9:AB$20,CARB_EFs!$W$9:$W$20,Calculations!$J32,CARB_EFs!$Y$9:$Y$20,Calculations!$AV32))</f>
        <v/>
      </c>
      <c r="AU32" s="82" t="str">
        <f>IF(ROW()-ROW($A$9)&gt;$G$7,"",SUMIFS(CARB_EFs!AC$9:AC$20,CARB_EFs!$W$9:$W$20,Calculations!$J32,CARB_EFs!$Y$9:$Y$20,Calculations!$AV32))</f>
        <v/>
      </c>
      <c r="AV32" s="74" t="str">
        <f>IF(ROW()-ROW($A$9)&gt;$G$7,"",VLOOKUP($F32,CHOOSE($J32,CARB_EFs!$Y$9:$Y$11,CARB_EFs!$Y$12:$Y$14,CARB_EFs!$Y$15:$Y$17,CARB_EFs!$Y$18:$Y$20),1))</f>
        <v/>
      </c>
    </row>
    <row r="33" spans="2:48" x14ac:dyDescent="0.25">
      <c r="B33" s="44" t="str">
        <f>IF(ROW()-ROW($A$9)&gt;$G$7, "", Input!C51)</f>
        <v/>
      </c>
      <c r="C33" s="40" t="str">
        <f>IF(ROW()-ROW($A$9)&gt;$G$7, "", Input!D51)</f>
        <v/>
      </c>
      <c r="D33" s="45" t="str">
        <f t="shared" si="0"/>
        <v/>
      </c>
      <c r="E33" s="45" t="str">
        <f t="array" ref="E33">IF(ROW()-ROW($A$9)&gt;$G$7, "", INDEX(CARB_Defaults!G$16:G$43, MATCH(C33&amp;D33,CARB_Defaults!I$16:I$43&amp;CARB_Defaults!H$16:H$43, 0)))</f>
        <v/>
      </c>
      <c r="F33" s="135" t="str">
        <f>IF(ROW()-ROW($A$9)&gt;$G$7, "", IF(Input!$F51="",$C$7-ROUND(VLOOKUP(C33,CARB_Defaults!$P$9:$T$36,3,FALSE),0),Input!$F51))</f>
        <v/>
      </c>
      <c r="G33" s="135" t="str">
        <f t="shared" si="16"/>
        <v/>
      </c>
      <c r="H33" s="62" t="str">
        <f>IF(ROW()-ROW($A$9)&gt;$G$7, "", IF(Input!G51="",VLOOKUP(C33,CARB_Defaults!$P$9:$T$36,5,FALSE),Input!G51))</f>
        <v/>
      </c>
      <c r="I33" s="45" t="str">
        <f>IF(ROW()-ROW($A$9)&gt;$G$7, "", IF(LEFT(E33,1)&lt;&gt;"C",
INDEX(CARB_Defaults!C$9:C$17,MATCH(H33,CARB_Defaults!D$9:D$17,1)),
INDEX(CARB_Defaults!C$18:C$27,MATCH(H33,CARB_Defaults!D$18:D$27,1))))</f>
        <v/>
      </c>
      <c r="J33" s="45" t="str">
        <f t="shared" si="1"/>
        <v/>
      </c>
      <c r="K33" s="65" t="str">
        <f>IF(ROW()-ROW($A$9)&gt;$G$7,"",INDEX(CARB_Defaults!Q$9:Q$36,MATCH($C33,CARB_Defaults!P$9:P$36,0)))</f>
        <v/>
      </c>
      <c r="L33" s="65" t="str">
        <f>IF(ROW()-ROW($A$9)&gt;$G$7, "", INDEX(CARB_EFs!K$9:K$2624, MATCH($E33&amp;"_"&amp;$I33&amp;"_"&amp;$G33, CARB_EFs!$B$9:$B$2624, 0)))</f>
        <v/>
      </c>
      <c r="M33" s="121" t="str">
        <f>IF(ROW()-ROW($A$9)&gt;$G$7, "", Input!E51)</f>
        <v/>
      </c>
      <c r="N33" s="119" t="str">
        <f>IF(ROW()-ROW($A$9)&gt;$G$7,"",INDEX(CARB_Defaults!S$9:S$36,MATCH($E33,CARB_Defaults!O$9:O$36,0)))</f>
        <v/>
      </c>
      <c r="O33" s="78" t="str">
        <f t="shared" si="17"/>
        <v/>
      </c>
      <c r="P33" s="95" t="str">
        <f>IF(ROW()-ROW($A$9)&gt;$G$7, "", INDEX(CARB_Defaults!R$9:R$36, MATCH(C33, CARB_Defaults!P$9:P$36, 0)))</f>
        <v/>
      </c>
      <c r="Q33" s="69" t="str">
        <f>IF(ROW()-ROW($A$9)&gt;$G$7, "", INDEX(CARB_EFs!I$9:I$2624, MATCH($E33&amp;"_"&amp;$I33&amp;"_"&amp;$G33, CARB_EFs!$B$9:$B$2624, 0)))</f>
        <v/>
      </c>
      <c r="R33" s="67" t="str">
        <f>IF(ROW()-ROW($A$9)&gt;$G$7, "", INDEX(CARB_EFs!J$9:J$2624, MATCH($E33&amp;"_"&amp;$I33&amp;"_"&amp;$G33, CARB_EFs!$B$9:$B$2624, 0)))</f>
        <v/>
      </c>
      <c r="S33" s="67" t="str">
        <f>IF(ROW()-ROW($A$9)&gt;$G$7, "", INDEX(CARB_EFs!H$9:H$2624, MATCH($E33&amp;"_"&amp;$I33&amp;"_"&amp;$G33, CARB_EFs!$B$9:$B$2624, 0)))</f>
        <v/>
      </c>
      <c r="T33" s="67" t="str">
        <f>IF(ROW()-ROW($A$9)&gt;$G$7, "", INDEX(CARB_EFs!F$9:F$2624, MATCH($E33&amp;"_"&amp;$I33&amp;"_"&amp;$G33, CARB_EFs!$B$9:$B$2624, 0)))</f>
        <v/>
      </c>
      <c r="U33" s="66" t="str">
        <f>IF(ROW()-ROW($A$9)&gt;$G$7, "", INDEX(CARB_EFs!G$9:G$2624, MATCH($E33&amp;"_"&amp;$I33&amp;"_"&amp;$G33, CARB_EFs!$B$9:$B$2624, 0)))</f>
        <v/>
      </c>
      <c r="V33" s="72" t="str">
        <f>IF(ROW()-ROW($A$9)&gt;$G$7, "", INDEX(CARB_EFs!T$9:T$64, MATCH($E33&amp;"_"&amp;$I33, CARB_EFs!$M$9:$M$64, 0)))</f>
        <v/>
      </c>
      <c r="W33" s="103" t="str">
        <f>IF(ROW()-ROW($A$9)&gt;$G$7, "", INDEX(CARB_EFs!U$9:U$64, MATCH($E33&amp;"_"&amp;$I33, CARB_EFs!$M$9:$M$64, 0)))</f>
        <v/>
      </c>
      <c r="X33" s="103" t="str">
        <f>IF(ROW()-ROW($A$9)&gt;$G$7, "", INDEX(CARB_EFs!S$9:S$64, MATCH($E33&amp;"_"&amp;$I33, CARB_EFs!$M$9:$M$64, 0)))</f>
        <v/>
      </c>
      <c r="Y33" s="103" t="str">
        <f>IF(ROW()-ROW($A$9)&gt;$G$7, "", INDEX(CARB_EFs!P$9:P$64, MATCH($E33&amp;"_"&amp;$I33, CARB_EFs!$M$9:$M$64, 0)))</f>
        <v/>
      </c>
      <c r="Z33" s="57" t="str">
        <f>IF(ROW()-ROW($A$9)&gt;$G$7, "", INDEX(CARB_EFs!R$9:R$64, MATCH($E33&amp;"_"&amp;$I33, CARB_EFs!$M$9:$M$64, 0)))</f>
        <v/>
      </c>
      <c r="AA33" s="69" t="str">
        <f t="shared" si="2"/>
        <v/>
      </c>
      <c r="AB33" s="68" t="str">
        <f t="shared" si="3"/>
        <v/>
      </c>
      <c r="AC33" s="68" t="str">
        <f t="shared" si="4"/>
        <v/>
      </c>
      <c r="AD33" s="68" t="str">
        <f t="shared" si="5"/>
        <v/>
      </c>
      <c r="AE33" s="67" t="str">
        <f t="shared" si="6"/>
        <v/>
      </c>
      <c r="AF33" s="67" t="str">
        <f t="shared" si="7"/>
        <v/>
      </c>
      <c r="AG33" s="67" t="str">
        <f>IF(ROW()-ROW($A$9)&gt;$G$7, "", CARB_Defaults!L$9*$L33/CARB_Defaults!L$13)</f>
        <v/>
      </c>
      <c r="AH33" s="67" t="str">
        <f>IF(ROW()-ROW($A$9)&gt;$G$7, "", CARB_Defaults!L$10*$L33/CARB_Defaults!L$13)</f>
        <v/>
      </c>
      <c r="AI33" s="66" t="str">
        <f>IF(ROW()-ROW($A$9)&gt;$G$7, "", CARB_Defaults!L$11*$L33/CARB_Defaults!L$13)</f>
        <v/>
      </c>
      <c r="AJ33" s="117" t="str">
        <f t="shared" si="18"/>
        <v/>
      </c>
      <c r="AK33" s="81" t="str">
        <f t="shared" si="8"/>
        <v/>
      </c>
      <c r="AL33" s="81" t="str">
        <f t="shared" si="9"/>
        <v/>
      </c>
      <c r="AM33" s="81" t="str">
        <f t="shared" si="10"/>
        <v/>
      </c>
      <c r="AN33" s="81" t="str">
        <f t="shared" si="11"/>
        <v/>
      </c>
      <c r="AO33" s="82" t="str">
        <f t="shared" si="12"/>
        <v/>
      </c>
      <c r="AP33" s="82" t="str">
        <f t="shared" si="13"/>
        <v/>
      </c>
      <c r="AQ33" s="82" t="str">
        <f t="shared" si="14"/>
        <v/>
      </c>
      <c r="AR33" s="83" t="str">
        <f t="shared" si="15"/>
        <v/>
      </c>
      <c r="AS33" s="117" t="str">
        <f>IF(ROW()-ROW($A$9)&gt;$G$7,"",SUMIFS(CARB_EFs!AA$9:AA$20,CARB_EFs!$W$9:$W$20,Calculations!$J33,CARB_EFs!$Y$9:$Y$20,Calculations!$AV33))</f>
        <v/>
      </c>
      <c r="AT33" s="81" t="str">
        <f>IF(ROW()-ROW($A$9)&gt;$G$7,"",SUMIFS(CARB_EFs!AB$9:AB$20,CARB_EFs!$W$9:$W$20,Calculations!$J33,CARB_EFs!$Y$9:$Y$20,Calculations!$AV33))</f>
        <v/>
      </c>
      <c r="AU33" s="82" t="str">
        <f>IF(ROW()-ROW($A$9)&gt;$G$7,"",SUMIFS(CARB_EFs!AC$9:AC$20,CARB_EFs!$W$9:$W$20,Calculations!$J33,CARB_EFs!$Y$9:$Y$20,Calculations!$AV33))</f>
        <v/>
      </c>
      <c r="AV33" s="74" t="str">
        <f>IF(ROW()-ROW($A$9)&gt;$G$7,"",VLOOKUP($F33,CHOOSE($J33,CARB_EFs!$Y$9:$Y$11,CARB_EFs!$Y$12:$Y$14,CARB_EFs!$Y$15:$Y$17,CARB_EFs!$Y$18:$Y$20),1))</f>
        <v/>
      </c>
    </row>
    <row r="34" spans="2:48" x14ac:dyDescent="0.25">
      <c r="B34" s="44" t="str">
        <f>IF(ROW()-ROW($A$9)&gt;$G$7, "", Input!C52)</f>
        <v/>
      </c>
      <c r="C34" s="40" t="str">
        <f>IF(ROW()-ROW($A$9)&gt;$G$7, "", Input!D52)</f>
        <v/>
      </c>
      <c r="D34" s="45" t="str">
        <f t="shared" si="0"/>
        <v/>
      </c>
      <c r="E34" s="45" t="str">
        <f t="array" ref="E34">IF(ROW()-ROW($A$9)&gt;$G$7, "", INDEX(CARB_Defaults!G$16:G$43, MATCH(C34&amp;D34,CARB_Defaults!I$16:I$43&amp;CARB_Defaults!H$16:H$43, 0)))</f>
        <v/>
      </c>
      <c r="F34" s="135" t="str">
        <f>IF(ROW()-ROW($A$9)&gt;$G$7, "", IF(Input!$F52="",$C$7-ROUND(VLOOKUP(C34,CARB_Defaults!$P$9:$T$36,3,FALSE),0),Input!$F52))</f>
        <v/>
      </c>
      <c r="G34" s="135" t="str">
        <f t="shared" si="16"/>
        <v/>
      </c>
      <c r="H34" s="62" t="str">
        <f>IF(ROW()-ROW($A$9)&gt;$G$7, "", IF(Input!G52="",VLOOKUP(C34,CARB_Defaults!$P$9:$T$36,5,FALSE),Input!G52))</f>
        <v/>
      </c>
      <c r="I34" s="45" t="str">
        <f>IF(ROW()-ROW($A$9)&gt;$G$7, "", IF(LEFT(E34,1)&lt;&gt;"C",
INDEX(CARB_Defaults!C$9:C$17,MATCH(H34,CARB_Defaults!D$9:D$17,1)),
INDEX(CARB_Defaults!C$18:C$27,MATCH(H34,CARB_Defaults!D$18:D$27,1))))</f>
        <v/>
      </c>
      <c r="J34" s="45" t="str">
        <f t="shared" si="1"/>
        <v/>
      </c>
      <c r="K34" s="65" t="str">
        <f>IF(ROW()-ROW($A$9)&gt;$G$7,"",INDEX(CARB_Defaults!Q$9:Q$36,MATCH($C34,CARB_Defaults!P$9:P$36,0)))</f>
        <v/>
      </c>
      <c r="L34" s="65" t="str">
        <f>IF(ROW()-ROW($A$9)&gt;$G$7, "", INDEX(CARB_EFs!K$9:K$2624, MATCH($E34&amp;"_"&amp;$I34&amp;"_"&amp;$G34, CARB_EFs!$B$9:$B$2624, 0)))</f>
        <v/>
      </c>
      <c r="M34" s="121" t="str">
        <f>IF(ROW()-ROW($A$9)&gt;$G$7, "", Input!E52)</f>
        <v/>
      </c>
      <c r="N34" s="119" t="str">
        <f>IF(ROW()-ROW($A$9)&gt;$G$7,"",INDEX(CARB_Defaults!S$9:S$36,MATCH($E34,CARB_Defaults!O$9:O$36,0)))</f>
        <v/>
      </c>
      <c r="O34" s="78" t="str">
        <f t="shared" si="17"/>
        <v/>
      </c>
      <c r="P34" s="95" t="str">
        <f>IF(ROW()-ROW($A$9)&gt;$G$7, "", INDEX(CARB_Defaults!R$9:R$36, MATCH(C34, CARB_Defaults!P$9:P$36, 0)))</f>
        <v/>
      </c>
      <c r="Q34" s="69" t="str">
        <f>IF(ROW()-ROW($A$9)&gt;$G$7, "", INDEX(CARB_EFs!I$9:I$2624, MATCH($E34&amp;"_"&amp;$I34&amp;"_"&amp;$G34, CARB_EFs!$B$9:$B$2624, 0)))</f>
        <v/>
      </c>
      <c r="R34" s="67" t="str">
        <f>IF(ROW()-ROW($A$9)&gt;$G$7, "", INDEX(CARB_EFs!J$9:J$2624, MATCH($E34&amp;"_"&amp;$I34&amp;"_"&amp;$G34, CARB_EFs!$B$9:$B$2624, 0)))</f>
        <v/>
      </c>
      <c r="S34" s="67" t="str">
        <f>IF(ROW()-ROW($A$9)&gt;$G$7, "", INDEX(CARB_EFs!H$9:H$2624, MATCH($E34&amp;"_"&amp;$I34&amp;"_"&amp;$G34, CARB_EFs!$B$9:$B$2624, 0)))</f>
        <v/>
      </c>
      <c r="T34" s="67" t="str">
        <f>IF(ROW()-ROW($A$9)&gt;$G$7, "", INDEX(CARB_EFs!F$9:F$2624, MATCH($E34&amp;"_"&amp;$I34&amp;"_"&amp;$G34, CARB_EFs!$B$9:$B$2624, 0)))</f>
        <v/>
      </c>
      <c r="U34" s="66" t="str">
        <f>IF(ROW()-ROW($A$9)&gt;$G$7, "", INDEX(CARB_EFs!G$9:G$2624, MATCH($E34&amp;"_"&amp;$I34&amp;"_"&amp;$G34, CARB_EFs!$B$9:$B$2624, 0)))</f>
        <v/>
      </c>
      <c r="V34" s="72" t="str">
        <f>IF(ROW()-ROW($A$9)&gt;$G$7, "", INDEX(CARB_EFs!T$9:T$64, MATCH($E34&amp;"_"&amp;$I34, CARB_EFs!$M$9:$M$64, 0)))</f>
        <v/>
      </c>
      <c r="W34" s="103" t="str">
        <f>IF(ROW()-ROW($A$9)&gt;$G$7, "", INDEX(CARB_EFs!U$9:U$64, MATCH($E34&amp;"_"&amp;$I34, CARB_EFs!$M$9:$M$64, 0)))</f>
        <v/>
      </c>
      <c r="X34" s="103" t="str">
        <f>IF(ROW()-ROW($A$9)&gt;$G$7, "", INDEX(CARB_EFs!S$9:S$64, MATCH($E34&amp;"_"&amp;$I34, CARB_EFs!$M$9:$M$64, 0)))</f>
        <v/>
      </c>
      <c r="Y34" s="103" t="str">
        <f>IF(ROW()-ROW($A$9)&gt;$G$7, "", INDEX(CARB_EFs!P$9:P$64, MATCH($E34&amp;"_"&amp;$I34, CARB_EFs!$M$9:$M$64, 0)))</f>
        <v/>
      </c>
      <c r="Z34" s="57" t="str">
        <f>IF(ROW()-ROW($A$9)&gt;$G$7, "", INDEX(CARB_EFs!R$9:R$64, MATCH($E34&amp;"_"&amp;$I34, CARB_EFs!$M$9:$M$64, 0)))</f>
        <v/>
      </c>
      <c r="AA34" s="69" t="str">
        <f t="shared" si="2"/>
        <v/>
      </c>
      <c r="AB34" s="68" t="str">
        <f t="shared" si="3"/>
        <v/>
      </c>
      <c r="AC34" s="68" t="str">
        <f t="shared" si="4"/>
        <v/>
      </c>
      <c r="AD34" s="68" t="str">
        <f t="shared" si="5"/>
        <v/>
      </c>
      <c r="AE34" s="67" t="str">
        <f t="shared" si="6"/>
        <v/>
      </c>
      <c r="AF34" s="67" t="str">
        <f t="shared" si="7"/>
        <v/>
      </c>
      <c r="AG34" s="67" t="str">
        <f>IF(ROW()-ROW($A$9)&gt;$G$7, "", CARB_Defaults!L$9*$L34/CARB_Defaults!L$13)</f>
        <v/>
      </c>
      <c r="AH34" s="67" t="str">
        <f>IF(ROW()-ROW($A$9)&gt;$G$7, "", CARB_Defaults!L$10*$L34/CARB_Defaults!L$13)</f>
        <v/>
      </c>
      <c r="AI34" s="66" t="str">
        <f>IF(ROW()-ROW($A$9)&gt;$G$7, "", CARB_Defaults!L$11*$L34/CARB_Defaults!L$13)</f>
        <v/>
      </c>
      <c r="AJ34" s="117" t="str">
        <f t="shared" si="18"/>
        <v/>
      </c>
      <c r="AK34" s="81" t="str">
        <f t="shared" si="8"/>
        <v/>
      </c>
      <c r="AL34" s="81" t="str">
        <f t="shared" si="9"/>
        <v/>
      </c>
      <c r="AM34" s="81" t="str">
        <f t="shared" si="10"/>
        <v/>
      </c>
      <c r="AN34" s="81" t="str">
        <f t="shared" si="11"/>
        <v/>
      </c>
      <c r="AO34" s="82" t="str">
        <f t="shared" si="12"/>
        <v/>
      </c>
      <c r="AP34" s="82" t="str">
        <f t="shared" si="13"/>
        <v/>
      </c>
      <c r="AQ34" s="82" t="str">
        <f t="shared" si="14"/>
        <v/>
      </c>
      <c r="AR34" s="83" t="str">
        <f t="shared" si="15"/>
        <v/>
      </c>
      <c r="AS34" s="117" t="str">
        <f>IF(ROW()-ROW($A$9)&gt;$G$7,"",SUMIFS(CARB_EFs!AA$9:AA$20,CARB_EFs!$W$9:$W$20,Calculations!$J34,CARB_EFs!$Y$9:$Y$20,Calculations!$AV34))</f>
        <v/>
      </c>
      <c r="AT34" s="81" t="str">
        <f>IF(ROW()-ROW($A$9)&gt;$G$7,"",SUMIFS(CARB_EFs!AB$9:AB$20,CARB_EFs!$W$9:$W$20,Calculations!$J34,CARB_EFs!$Y$9:$Y$20,Calculations!$AV34))</f>
        <v/>
      </c>
      <c r="AU34" s="82" t="str">
        <f>IF(ROW()-ROW($A$9)&gt;$G$7,"",SUMIFS(CARB_EFs!AC$9:AC$20,CARB_EFs!$W$9:$W$20,Calculations!$J34,CARB_EFs!$Y$9:$Y$20,Calculations!$AV34))</f>
        <v/>
      </c>
      <c r="AV34" s="74" t="str">
        <f>IF(ROW()-ROW($A$9)&gt;$G$7,"",VLOOKUP($F34,CHOOSE($J34,CARB_EFs!$Y$9:$Y$11,CARB_EFs!$Y$12:$Y$14,CARB_EFs!$Y$15:$Y$17,CARB_EFs!$Y$18:$Y$20),1))</f>
        <v/>
      </c>
    </row>
    <row r="35" spans="2:48" x14ac:dyDescent="0.25">
      <c r="B35" s="44" t="str">
        <f>IF(ROW()-ROW($A$9)&gt;$G$7, "", Input!C53)</f>
        <v/>
      </c>
      <c r="C35" s="40" t="str">
        <f>IF(ROW()-ROW($A$9)&gt;$G$7, "", Input!D53)</f>
        <v/>
      </c>
      <c r="D35" s="45" t="str">
        <f t="shared" si="0"/>
        <v/>
      </c>
      <c r="E35" s="45" t="str">
        <f t="array" ref="E35">IF(ROW()-ROW($A$9)&gt;$G$7, "", INDEX(CARB_Defaults!G$16:G$43, MATCH(C35&amp;D35,CARB_Defaults!I$16:I$43&amp;CARB_Defaults!H$16:H$43, 0)))</f>
        <v/>
      </c>
      <c r="F35" s="135" t="str">
        <f>IF(ROW()-ROW($A$9)&gt;$G$7, "", IF(Input!$F53="",$C$7-ROUND(VLOOKUP(C35,CARB_Defaults!$P$9:$T$36,3,FALSE),0),Input!$F53))</f>
        <v/>
      </c>
      <c r="G35" s="135" t="str">
        <f t="shared" si="16"/>
        <v/>
      </c>
      <c r="H35" s="62" t="str">
        <f>IF(ROW()-ROW($A$9)&gt;$G$7, "", IF(Input!G53="",VLOOKUP(C35,CARB_Defaults!$P$9:$T$36,5,FALSE),Input!G53))</f>
        <v/>
      </c>
      <c r="I35" s="45" t="str">
        <f>IF(ROW()-ROW($A$9)&gt;$G$7, "", IF(LEFT(E35,1)&lt;&gt;"C",
INDEX(CARB_Defaults!C$9:C$17,MATCH(H35,CARB_Defaults!D$9:D$17,1)),
INDEX(CARB_Defaults!C$18:C$27,MATCH(H35,CARB_Defaults!D$18:D$27,1))))</f>
        <v/>
      </c>
      <c r="J35" s="45" t="str">
        <f t="shared" si="1"/>
        <v/>
      </c>
      <c r="K35" s="65" t="str">
        <f>IF(ROW()-ROW($A$9)&gt;$G$7,"",INDEX(CARB_Defaults!Q$9:Q$36,MATCH($C35,CARB_Defaults!P$9:P$36,0)))</f>
        <v/>
      </c>
      <c r="L35" s="65" t="str">
        <f>IF(ROW()-ROW($A$9)&gt;$G$7, "", INDEX(CARB_EFs!K$9:K$2624, MATCH($E35&amp;"_"&amp;$I35&amp;"_"&amp;$G35, CARB_EFs!$B$9:$B$2624, 0)))</f>
        <v/>
      </c>
      <c r="M35" s="121" t="str">
        <f>IF(ROW()-ROW($A$9)&gt;$G$7, "", Input!E53)</f>
        <v/>
      </c>
      <c r="N35" s="119" t="str">
        <f>IF(ROW()-ROW($A$9)&gt;$G$7,"",INDEX(CARB_Defaults!S$9:S$36,MATCH($E35,CARB_Defaults!O$9:O$36,0)))</f>
        <v/>
      </c>
      <c r="O35" s="78" t="str">
        <f t="shared" si="17"/>
        <v/>
      </c>
      <c r="P35" s="95" t="str">
        <f>IF(ROW()-ROW($A$9)&gt;$G$7, "", INDEX(CARB_Defaults!R$9:R$36, MATCH(C35, CARB_Defaults!P$9:P$36, 0)))</f>
        <v/>
      </c>
      <c r="Q35" s="69" t="str">
        <f>IF(ROW()-ROW($A$9)&gt;$G$7, "", INDEX(CARB_EFs!I$9:I$2624, MATCH($E35&amp;"_"&amp;$I35&amp;"_"&amp;$G35, CARB_EFs!$B$9:$B$2624, 0)))</f>
        <v/>
      </c>
      <c r="R35" s="67" t="str">
        <f>IF(ROW()-ROW($A$9)&gt;$G$7, "", INDEX(CARB_EFs!J$9:J$2624, MATCH($E35&amp;"_"&amp;$I35&amp;"_"&amp;$G35, CARB_EFs!$B$9:$B$2624, 0)))</f>
        <v/>
      </c>
      <c r="S35" s="67" t="str">
        <f>IF(ROW()-ROW($A$9)&gt;$G$7, "", INDEX(CARB_EFs!H$9:H$2624, MATCH($E35&amp;"_"&amp;$I35&amp;"_"&amp;$G35, CARB_EFs!$B$9:$B$2624, 0)))</f>
        <v/>
      </c>
      <c r="T35" s="67" t="str">
        <f>IF(ROW()-ROW($A$9)&gt;$G$7, "", INDEX(CARB_EFs!F$9:F$2624, MATCH($E35&amp;"_"&amp;$I35&amp;"_"&amp;$G35, CARB_EFs!$B$9:$B$2624, 0)))</f>
        <v/>
      </c>
      <c r="U35" s="66" t="str">
        <f>IF(ROW()-ROW($A$9)&gt;$G$7, "", INDEX(CARB_EFs!G$9:G$2624, MATCH($E35&amp;"_"&amp;$I35&amp;"_"&amp;$G35, CARB_EFs!$B$9:$B$2624, 0)))</f>
        <v/>
      </c>
      <c r="V35" s="72" t="str">
        <f>IF(ROW()-ROW($A$9)&gt;$G$7, "", INDEX(CARB_EFs!T$9:T$64, MATCH($E35&amp;"_"&amp;$I35, CARB_EFs!$M$9:$M$64, 0)))</f>
        <v/>
      </c>
      <c r="W35" s="103" t="str">
        <f>IF(ROW()-ROW($A$9)&gt;$G$7, "", INDEX(CARB_EFs!U$9:U$64, MATCH($E35&amp;"_"&amp;$I35, CARB_EFs!$M$9:$M$64, 0)))</f>
        <v/>
      </c>
      <c r="X35" s="103" t="str">
        <f>IF(ROW()-ROW($A$9)&gt;$G$7, "", INDEX(CARB_EFs!S$9:S$64, MATCH($E35&amp;"_"&amp;$I35, CARB_EFs!$M$9:$M$64, 0)))</f>
        <v/>
      </c>
      <c r="Y35" s="103" t="str">
        <f>IF(ROW()-ROW($A$9)&gt;$G$7, "", INDEX(CARB_EFs!P$9:P$64, MATCH($E35&amp;"_"&amp;$I35, CARB_EFs!$M$9:$M$64, 0)))</f>
        <v/>
      </c>
      <c r="Z35" s="57" t="str">
        <f>IF(ROW()-ROW($A$9)&gt;$G$7, "", INDEX(CARB_EFs!R$9:R$64, MATCH($E35&amp;"_"&amp;$I35, CARB_EFs!$M$9:$M$64, 0)))</f>
        <v/>
      </c>
      <c r="AA35" s="69" t="str">
        <f t="shared" si="2"/>
        <v/>
      </c>
      <c r="AB35" s="68" t="str">
        <f t="shared" si="3"/>
        <v/>
      </c>
      <c r="AC35" s="68" t="str">
        <f t="shared" si="4"/>
        <v/>
      </c>
      <c r="AD35" s="68" t="str">
        <f t="shared" si="5"/>
        <v/>
      </c>
      <c r="AE35" s="67" t="str">
        <f t="shared" si="6"/>
        <v/>
      </c>
      <c r="AF35" s="67" t="str">
        <f t="shared" si="7"/>
        <v/>
      </c>
      <c r="AG35" s="67" t="str">
        <f>IF(ROW()-ROW($A$9)&gt;$G$7, "", CARB_Defaults!L$9*$L35/CARB_Defaults!L$13)</f>
        <v/>
      </c>
      <c r="AH35" s="67" t="str">
        <f>IF(ROW()-ROW($A$9)&gt;$G$7, "", CARB_Defaults!L$10*$L35/CARB_Defaults!L$13)</f>
        <v/>
      </c>
      <c r="AI35" s="66" t="str">
        <f>IF(ROW()-ROW($A$9)&gt;$G$7, "", CARB_Defaults!L$11*$L35/CARB_Defaults!L$13)</f>
        <v/>
      </c>
      <c r="AJ35" s="117" t="str">
        <f t="shared" si="18"/>
        <v/>
      </c>
      <c r="AK35" s="81" t="str">
        <f t="shared" si="8"/>
        <v/>
      </c>
      <c r="AL35" s="81" t="str">
        <f t="shared" si="9"/>
        <v/>
      </c>
      <c r="AM35" s="81" t="str">
        <f t="shared" si="10"/>
        <v/>
      </c>
      <c r="AN35" s="81" t="str">
        <f t="shared" si="11"/>
        <v/>
      </c>
      <c r="AO35" s="82" t="str">
        <f t="shared" si="12"/>
        <v/>
      </c>
      <c r="AP35" s="82" t="str">
        <f t="shared" si="13"/>
        <v/>
      </c>
      <c r="AQ35" s="82" t="str">
        <f t="shared" si="14"/>
        <v/>
      </c>
      <c r="AR35" s="83" t="str">
        <f t="shared" si="15"/>
        <v/>
      </c>
      <c r="AS35" s="117" t="str">
        <f>IF(ROW()-ROW($A$9)&gt;$G$7,"",SUMIFS(CARB_EFs!AA$9:AA$20,CARB_EFs!$W$9:$W$20,Calculations!$J35,CARB_EFs!$Y$9:$Y$20,Calculations!$AV35))</f>
        <v/>
      </c>
      <c r="AT35" s="81" t="str">
        <f>IF(ROW()-ROW($A$9)&gt;$G$7,"",SUMIFS(CARB_EFs!AB$9:AB$20,CARB_EFs!$W$9:$W$20,Calculations!$J35,CARB_EFs!$Y$9:$Y$20,Calculations!$AV35))</f>
        <v/>
      </c>
      <c r="AU35" s="82" t="str">
        <f>IF(ROW()-ROW($A$9)&gt;$G$7,"",SUMIFS(CARB_EFs!AC$9:AC$20,CARB_EFs!$W$9:$W$20,Calculations!$J35,CARB_EFs!$Y$9:$Y$20,Calculations!$AV35))</f>
        <v/>
      </c>
      <c r="AV35" s="74" t="str">
        <f>IF(ROW()-ROW($A$9)&gt;$G$7,"",VLOOKUP($F35,CHOOSE($J35,CARB_EFs!$Y$9:$Y$11,CARB_EFs!$Y$12:$Y$14,CARB_EFs!$Y$15:$Y$17,CARB_EFs!$Y$18:$Y$20),1))</f>
        <v/>
      </c>
    </row>
    <row r="36" spans="2:48" x14ac:dyDescent="0.25">
      <c r="B36" s="44" t="str">
        <f>IF(ROW()-ROW($A$9)&gt;$G$7, "", Input!C54)</f>
        <v/>
      </c>
      <c r="C36" s="40" t="str">
        <f>IF(ROW()-ROW($A$9)&gt;$G$7, "", Input!D54)</f>
        <v/>
      </c>
      <c r="D36" s="45" t="str">
        <f t="shared" si="0"/>
        <v/>
      </c>
      <c r="E36" s="45" t="str">
        <f t="array" ref="E36">IF(ROW()-ROW($A$9)&gt;$G$7, "", INDEX(CARB_Defaults!G$16:G$43, MATCH(C36&amp;D36,CARB_Defaults!I$16:I$43&amp;CARB_Defaults!H$16:H$43, 0)))</f>
        <v/>
      </c>
      <c r="F36" s="135" t="str">
        <f>IF(ROW()-ROW($A$9)&gt;$G$7, "", IF(Input!$F54="",$C$7-ROUND(VLOOKUP(C36,CARB_Defaults!$P$9:$T$36,3,FALSE),0),Input!$F54))</f>
        <v/>
      </c>
      <c r="G36" s="135" t="str">
        <f t="shared" si="16"/>
        <v/>
      </c>
      <c r="H36" s="62" t="str">
        <f>IF(ROW()-ROW($A$9)&gt;$G$7, "", IF(Input!G54="",VLOOKUP(C36,CARB_Defaults!$P$9:$T$36,5,FALSE),Input!G54))</f>
        <v/>
      </c>
      <c r="I36" s="45" t="str">
        <f>IF(ROW()-ROW($A$9)&gt;$G$7, "", IF(LEFT(E36,1)&lt;&gt;"C",
INDEX(CARB_Defaults!C$9:C$17,MATCH(H36,CARB_Defaults!D$9:D$17,1)),
INDEX(CARB_Defaults!C$18:C$27,MATCH(H36,CARB_Defaults!D$18:D$27,1))))</f>
        <v/>
      </c>
      <c r="J36" s="45" t="str">
        <f t="shared" si="1"/>
        <v/>
      </c>
      <c r="K36" s="65" t="str">
        <f>IF(ROW()-ROW($A$9)&gt;$G$7,"",INDEX(CARB_Defaults!Q$9:Q$36,MATCH($C36,CARB_Defaults!P$9:P$36,0)))</f>
        <v/>
      </c>
      <c r="L36" s="65" t="str">
        <f>IF(ROW()-ROW($A$9)&gt;$G$7, "", INDEX(CARB_EFs!K$9:K$2624, MATCH($E36&amp;"_"&amp;$I36&amp;"_"&amp;$G36, CARB_EFs!$B$9:$B$2624, 0)))</f>
        <v/>
      </c>
      <c r="M36" s="121" t="str">
        <f>IF(ROW()-ROW($A$9)&gt;$G$7, "", Input!E54)</f>
        <v/>
      </c>
      <c r="N36" s="119" t="str">
        <f>IF(ROW()-ROW($A$9)&gt;$G$7,"",INDEX(CARB_Defaults!S$9:S$36,MATCH($E36,CARB_Defaults!O$9:O$36,0)))</f>
        <v/>
      </c>
      <c r="O36" s="78" t="str">
        <f t="shared" si="17"/>
        <v/>
      </c>
      <c r="P36" s="95" t="str">
        <f>IF(ROW()-ROW($A$9)&gt;$G$7, "", INDEX(CARB_Defaults!R$9:R$36, MATCH(C36, CARB_Defaults!P$9:P$36, 0)))</f>
        <v/>
      </c>
      <c r="Q36" s="69" t="str">
        <f>IF(ROW()-ROW($A$9)&gt;$G$7, "", INDEX(CARB_EFs!I$9:I$2624, MATCH($E36&amp;"_"&amp;$I36&amp;"_"&amp;$G36, CARB_EFs!$B$9:$B$2624, 0)))</f>
        <v/>
      </c>
      <c r="R36" s="67" t="str">
        <f>IF(ROW()-ROW($A$9)&gt;$G$7, "", INDEX(CARB_EFs!J$9:J$2624, MATCH($E36&amp;"_"&amp;$I36&amp;"_"&amp;$G36, CARB_EFs!$B$9:$B$2624, 0)))</f>
        <v/>
      </c>
      <c r="S36" s="67" t="str">
        <f>IF(ROW()-ROW($A$9)&gt;$G$7, "", INDEX(CARB_EFs!H$9:H$2624, MATCH($E36&amp;"_"&amp;$I36&amp;"_"&amp;$G36, CARB_EFs!$B$9:$B$2624, 0)))</f>
        <v/>
      </c>
      <c r="T36" s="67" t="str">
        <f>IF(ROW()-ROW($A$9)&gt;$G$7, "", INDEX(CARB_EFs!F$9:F$2624, MATCH($E36&amp;"_"&amp;$I36&amp;"_"&amp;$G36, CARB_EFs!$B$9:$B$2624, 0)))</f>
        <v/>
      </c>
      <c r="U36" s="66" t="str">
        <f>IF(ROW()-ROW($A$9)&gt;$G$7, "", INDEX(CARB_EFs!G$9:G$2624, MATCH($E36&amp;"_"&amp;$I36&amp;"_"&amp;$G36, CARB_EFs!$B$9:$B$2624, 0)))</f>
        <v/>
      </c>
      <c r="V36" s="72" t="str">
        <f>IF(ROW()-ROW($A$9)&gt;$G$7, "", INDEX(CARB_EFs!T$9:T$64, MATCH($E36&amp;"_"&amp;$I36, CARB_EFs!$M$9:$M$64, 0)))</f>
        <v/>
      </c>
      <c r="W36" s="103" t="str">
        <f>IF(ROW()-ROW($A$9)&gt;$G$7, "", INDEX(CARB_EFs!U$9:U$64, MATCH($E36&amp;"_"&amp;$I36, CARB_EFs!$M$9:$M$64, 0)))</f>
        <v/>
      </c>
      <c r="X36" s="103" t="str">
        <f>IF(ROW()-ROW($A$9)&gt;$G$7, "", INDEX(CARB_EFs!S$9:S$64, MATCH($E36&amp;"_"&amp;$I36, CARB_EFs!$M$9:$M$64, 0)))</f>
        <v/>
      </c>
      <c r="Y36" s="103" t="str">
        <f>IF(ROW()-ROW($A$9)&gt;$G$7, "", INDEX(CARB_EFs!P$9:P$64, MATCH($E36&amp;"_"&amp;$I36, CARB_EFs!$M$9:$M$64, 0)))</f>
        <v/>
      </c>
      <c r="Z36" s="57" t="str">
        <f>IF(ROW()-ROW($A$9)&gt;$G$7, "", INDEX(CARB_EFs!R$9:R$64, MATCH($E36&amp;"_"&amp;$I36, CARB_EFs!$M$9:$M$64, 0)))</f>
        <v/>
      </c>
      <c r="AA36" s="69" t="str">
        <f t="shared" si="2"/>
        <v/>
      </c>
      <c r="AB36" s="68" t="str">
        <f t="shared" si="3"/>
        <v/>
      </c>
      <c r="AC36" s="68" t="str">
        <f t="shared" si="4"/>
        <v/>
      </c>
      <c r="AD36" s="68" t="str">
        <f t="shared" si="5"/>
        <v/>
      </c>
      <c r="AE36" s="67" t="str">
        <f t="shared" si="6"/>
        <v/>
      </c>
      <c r="AF36" s="67" t="str">
        <f t="shared" si="7"/>
        <v/>
      </c>
      <c r="AG36" s="67" t="str">
        <f>IF(ROW()-ROW($A$9)&gt;$G$7, "", CARB_Defaults!L$9*$L36/CARB_Defaults!L$13)</f>
        <v/>
      </c>
      <c r="AH36" s="67" t="str">
        <f>IF(ROW()-ROW($A$9)&gt;$G$7, "", CARB_Defaults!L$10*$L36/CARB_Defaults!L$13)</f>
        <v/>
      </c>
      <c r="AI36" s="66" t="str">
        <f>IF(ROW()-ROW($A$9)&gt;$G$7, "", CARB_Defaults!L$11*$L36/CARB_Defaults!L$13)</f>
        <v/>
      </c>
      <c r="AJ36" s="117" t="str">
        <f t="shared" si="18"/>
        <v/>
      </c>
      <c r="AK36" s="81" t="str">
        <f t="shared" si="8"/>
        <v/>
      </c>
      <c r="AL36" s="81" t="str">
        <f t="shared" si="9"/>
        <v/>
      </c>
      <c r="AM36" s="81" t="str">
        <f t="shared" si="10"/>
        <v/>
      </c>
      <c r="AN36" s="81" t="str">
        <f t="shared" si="11"/>
        <v/>
      </c>
      <c r="AO36" s="82" t="str">
        <f t="shared" si="12"/>
        <v/>
      </c>
      <c r="AP36" s="82" t="str">
        <f t="shared" si="13"/>
        <v/>
      </c>
      <c r="AQ36" s="82" t="str">
        <f t="shared" si="14"/>
        <v/>
      </c>
      <c r="AR36" s="83" t="str">
        <f t="shared" si="15"/>
        <v/>
      </c>
      <c r="AS36" s="117" t="str">
        <f>IF(ROW()-ROW($A$9)&gt;$G$7,"",SUMIFS(CARB_EFs!AA$9:AA$20,CARB_EFs!$W$9:$W$20,Calculations!$J36,CARB_EFs!$Y$9:$Y$20,Calculations!$AV36))</f>
        <v/>
      </c>
      <c r="AT36" s="81" t="str">
        <f>IF(ROW()-ROW($A$9)&gt;$G$7,"",SUMIFS(CARB_EFs!AB$9:AB$20,CARB_EFs!$W$9:$W$20,Calculations!$J36,CARB_EFs!$Y$9:$Y$20,Calculations!$AV36))</f>
        <v/>
      </c>
      <c r="AU36" s="82" t="str">
        <f>IF(ROW()-ROW($A$9)&gt;$G$7,"",SUMIFS(CARB_EFs!AC$9:AC$20,CARB_EFs!$W$9:$W$20,Calculations!$J36,CARB_EFs!$Y$9:$Y$20,Calculations!$AV36))</f>
        <v/>
      </c>
      <c r="AV36" s="74" t="str">
        <f>IF(ROW()-ROW($A$9)&gt;$G$7,"",VLOOKUP($F36,CHOOSE($J36,CARB_EFs!$Y$9:$Y$11,CARB_EFs!$Y$12:$Y$14,CARB_EFs!$Y$15:$Y$17,CARB_EFs!$Y$18:$Y$20),1))</f>
        <v/>
      </c>
    </row>
    <row r="37" spans="2:48" x14ac:dyDescent="0.25">
      <c r="B37" s="44" t="str">
        <f>IF(ROW()-ROW($A$9)&gt;$G$7, "", Input!C55)</f>
        <v/>
      </c>
      <c r="C37" s="40" t="str">
        <f>IF(ROW()-ROW($A$9)&gt;$G$7, "", Input!D55)</f>
        <v/>
      </c>
      <c r="D37" s="45" t="str">
        <f t="shared" si="0"/>
        <v/>
      </c>
      <c r="E37" s="45" t="str">
        <f t="array" ref="E37">IF(ROW()-ROW($A$9)&gt;$G$7, "", INDEX(CARB_Defaults!G$16:G$43, MATCH(C37&amp;D37,CARB_Defaults!I$16:I$43&amp;CARB_Defaults!H$16:H$43, 0)))</f>
        <v/>
      </c>
      <c r="F37" s="135" t="str">
        <f>IF(ROW()-ROW($A$9)&gt;$G$7, "", IF(Input!$F55="",$C$7-ROUND(VLOOKUP(C37,CARB_Defaults!$P$9:$T$36,3,FALSE),0),Input!$F55))</f>
        <v/>
      </c>
      <c r="G37" s="135" t="str">
        <f t="shared" si="16"/>
        <v/>
      </c>
      <c r="H37" s="62" t="str">
        <f>IF(ROW()-ROW($A$9)&gt;$G$7, "", IF(Input!G55="",VLOOKUP(C37,CARB_Defaults!$P$9:$T$36,5,FALSE),Input!G55))</f>
        <v/>
      </c>
      <c r="I37" s="45" t="str">
        <f>IF(ROW()-ROW($A$9)&gt;$G$7, "", IF(LEFT(E37,1)&lt;&gt;"C",
INDEX(CARB_Defaults!C$9:C$17,MATCH(H37,CARB_Defaults!D$9:D$17,1)),
INDEX(CARB_Defaults!C$18:C$27,MATCH(H37,CARB_Defaults!D$18:D$27,1))))</f>
        <v/>
      </c>
      <c r="J37" s="45" t="str">
        <f t="shared" si="1"/>
        <v/>
      </c>
      <c r="K37" s="65" t="str">
        <f>IF(ROW()-ROW($A$9)&gt;$G$7,"",INDEX(CARB_Defaults!Q$9:Q$36,MATCH($C37,CARB_Defaults!P$9:P$36,0)))</f>
        <v/>
      </c>
      <c r="L37" s="65" t="str">
        <f>IF(ROW()-ROW($A$9)&gt;$G$7, "", INDEX(CARB_EFs!K$9:K$2624, MATCH($E37&amp;"_"&amp;$I37&amp;"_"&amp;$G37, CARB_EFs!$B$9:$B$2624, 0)))</f>
        <v/>
      </c>
      <c r="M37" s="121" t="str">
        <f>IF(ROW()-ROW($A$9)&gt;$G$7, "", Input!E55)</f>
        <v/>
      </c>
      <c r="N37" s="119" t="str">
        <f>IF(ROW()-ROW($A$9)&gt;$G$7,"",INDEX(CARB_Defaults!S$9:S$36,MATCH($E37,CARB_Defaults!O$9:O$36,0)))</f>
        <v/>
      </c>
      <c r="O37" s="78" t="str">
        <f t="shared" si="17"/>
        <v/>
      </c>
      <c r="P37" s="95" t="str">
        <f>IF(ROW()-ROW($A$9)&gt;$G$7, "", INDEX(CARB_Defaults!R$9:R$36, MATCH(C37, CARB_Defaults!P$9:P$36, 0)))</f>
        <v/>
      </c>
      <c r="Q37" s="69" t="str">
        <f>IF(ROW()-ROW($A$9)&gt;$G$7, "", INDEX(CARB_EFs!I$9:I$2624, MATCH($E37&amp;"_"&amp;$I37&amp;"_"&amp;$G37, CARB_EFs!$B$9:$B$2624, 0)))</f>
        <v/>
      </c>
      <c r="R37" s="67" t="str">
        <f>IF(ROW()-ROW($A$9)&gt;$G$7, "", INDEX(CARB_EFs!J$9:J$2624, MATCH($E37&amp;"_"&amp;$I37&amp;"_"&amp;$G37, CARB_EFs!$B$9:$B$2624, 0)))</f>
        <v/>
      </c>
      <c r="S37" s="67" t="str">
        <f>IF(ROW()-ROW($A$9)&gt;$G$7, "", INDEX(CARB_EFs!H$9:H$2624, MATCH($E37&amp;"_"&amp;$I37&amp;"_"&amp;$G37, CARB_EFs!$B$9:$B$2624, 0)))</f>
        <v/>
      </c>
      <c r="T37" s="67" t="str">
        <f>IF(ROW()-ROW($A$9)&gt;$G$7, "", INDEX(CARB_EFs!F$9:F$2624, MATCH($E37&amp;"_"&amp;$I37&amp;"_"&amp;$G37, CARB_EFs!$B$9:$B$2624, 0)))</f>
        <v/>
      </c>
      <c r="U37" s="66" t="str">
        <f>IF(ROW()-ROW($A$9)&gt;$G$7, "", INDEX(CARB_EFs!G$9:G$2624, MATCH($E37&amp;"_"&amp;$I37&amp;"_"&amp;$G37, CARB_EFs!$B$9:$B$2624, 0)))</f>
        <v/>
      </c>
      <c r="V37" s="72" t="str">
        <f>IF(ROW()-ROW($A$9)&gt;$G$7, "", INDEX(CARB_EFs!T$9:T$64, MATCH($E37&amp;"_"&amp;$I37, CARB_EFs!$M$9:$M$64, 0)))</f>
        <v/>
      </c>
      <c r="W37" s="103" t="str">
        <f>IF(ROW()-ROW($A$9)&gt;$G$7, "", INDEX(CARB_EFs!U$9:U$64, MATCH($E37&amp;"_"&amp;$I37, CARB_EFs!$M$9:$M$64, 0)))</f>
        <v/>
      </c>
      <c r="X37" s="103" t="str">
        <f>IF(ROW()-ROW($A$9)&gt;$G$7, "", INDEX(CARB_EFs!S$9:S$64, MATCH($E37&amp;"_"&amp;$I37, CARB_EFs!$M$9:$M$64, 0)))</f>
        <v/>
      </c>
      <c r="Y37" s="103" t="str">
        <f>IF(ROW()-ROW($A$9)&gt;$G$7, "", INDEX(CARB_EFs!P$9:P$64, MATCH($E37&amp;"_"&amp;$I37, CARB_EFs!$M$9:$M$64, 0)))</f>
        <v/>
      </c>
      <c r="Z37" s="57" t="str">
        <f>IF(ROW()-ROW($A$9)&gt;$G$7, "", INDEX(CARB_EFs!R$9:R$64, MATCH($E37&amp;"_"&amp;$I37, CARB_EFs!$M$9:$M$64, 0)))</f>
        <v/>
      </c>
      <c r="AA37" s="69" t="str">
        <f t="shared" si="2"/>
        <v/>
      </c>
      <c r="AB37" s="68" t="str">
        <f t="shared" si="3"/>
        <v/>
      </c>
      <c r="AC37" s="68" t="str">
        <f t="shared" si="4"/>
        <v/>
      </c>
      <c r="AD37" s="68" t="str">
        <f t="shared" si="5"/>
        <v/>
      </c>
      <c r="AE37" s="67" t="str">
        <f t="shared" si="6"/>
        <v/>
      </c>
      <c r="AF37" s="67" t="str">
        <f t="shared" si="7"/>
        <v/>
      </c>
      <c r="AG37" s="67" t="str">
        <f>IF(ROW()-ROW($A$9)&gt;$G$7, "", CARB_Defaults!L$9*$L37/CARB_Defaults!L$13)</f>
        <v/>
      </c>
      <c r="AH37" s="67" t="str">
        <f>IF(ROW()-ROW($A$9)&gt;$G$7, "", CARB_Defaults!L$10*$L37/CARB_Defaults!L$13)</f>
        <v/>
      </c>
      <c r="AI37" s="66" t="str">
        <f>IF(ROW()-ROW($A$9)&gt;$G$7, "", CARB_Defaults!L$11*$L37/CARB_Defaults!L$13)</f>
        <v/>
      </c>
      <c r="AJ37" s="117" t="str">
        <f t="shared" si="18"/>
        <v/>
      </c>
      <c r="AK37" s="81" t="str">
        <f t="shared" si="8"/>
        <v/>
      </c>
      <c r="AL37" s="81" t="str">
        <f t="shared" si="9"/>
        <v/>
      </c>
      <c r="AM37" s="81" t="str">
        <f t="shared" si="10"/>
        <v/>
      </c>
      <c r="AN37" s="81" t="str">
        <f t="shared" si="11"/>
        <v/>
      </c>
      <c r="AO37" s="82" t="str">
        <f t="shared" si="12"/>
        <v/>
      </c>
      <c r="AP37" s="82" t="str">
        <f t="shared" si="13"/>
        <v/>
      </c>
      <c r="AQ37" s="82" t="str">
        <f t="shared" si="14"/>
        <v/>
      </c>
      <c r="AR37" s="83" t="str">
        <f t="shared" si="15"/>
        <v/>
      </c>
      <c r="AS37" s="117" t="str">
        <f>IF(ROW()-ROW($A$9)&gt;$G$7,"",SUMIFS(CARB_EFs!AA$9:AA$20,CARB_EFs!$W$9:$W$20,Calculations!$J37,CARB_EFs!$Y$9:$Y$20,Calculations!$AV37))</f>
        <v/>
      </c>
      <c r="AT37" s="81" t="str">
        <f>IF(ROW()-ROW($A$9)&gt;$G$7,"",SUMIFS(CARB_EFs!AB$9:AB$20,CARB_EFs!$W$9:$W$20,Calculations!$J37,CARB_EFs!$Y$9:$Y$20,Calculations!$AV37))</f>
        <v/>
      </c>
      <c r="AU37" s="82" t="str">
        <f>IF(ROW()-ROW($A$9)&gt;$G$7,"",SUMIFS(CARB_EFs!AC$9:AC$20,CARB_EFs!$W$9:$W$20,Calculations!$J37,CARB_EFs!$Y$9:$Y$20,Calculations!$AV37))</f>
        <v/>
      </c>
      <c r="AV37" s="74" t="str">
        <f>IF(ROW()-ROW($A$9)&gt;$G$7,"",VLOOKUP($F37,CHOOSE($J37,CARB_EFs!$Y$9:$Y$11,CARB_EFs!$Y$12:$Y$14,CARB_EFs!$Y$15:$Y$17,CARB_EFs!$Y$18:$Y$20),1))</f>
        <v/>
      </c>
    </row>
    <row r="38" spans="2:48" x14ac:dyDescent="0.25">
      <c r="B38" s="44" t="str">
        <f>IF(ROW()-ROW($A$9)&gt;$G$7, "", Input!C56)</f>
        <v/>
      </c>
      <c r="C38" s="40" t="str">
        <f>IF(ROW()-ROW($A$9)&gt;$G$7, "", Input!D56)</f>
        <v/>
      </c>
      <c r="D38" s="45" t="str">
        <f t="shared" si="0"/>
        <v/>
      </c>
      <c r="E38" s="45" t="str">
        <f t="array" ref="E38">IF(ROW()-ROW($A$9)&gt;$G$7, "", INDEX(CARB_Defaults!G$16:G$43, MATCH(C38&amp;D38,CARB_Defaults!I$16:I$43&amp;CARB_Defaults!H$16:H$43, 0)))</f>
        <v/>
      </c>
      <c r="F38" s="135" t="str">
        <f>IF(ROW()-ROW($A$9)&gt;$G$7, "", IF(Input!$F56="",$C$7-ROUND(VLOOKUP(C38,CARB_Defaults!$P$9:$T$36,3,FALSE),0),Input!$F56))</f>
        <v/>
      </c>
      <c r="G38" s="135" t="str">
        <f t="shared" si="16"/>
        <v/>
      </c>
      <c r="H38" s="62" t="str">
        <f>IF(ROW()-ROW($A$9)&gt;$G$7, "", IF(Input!G56="",VLOOKUP(C38,CARB_Defaults!$P$9:$T$36,5,FALSE),Input!G56))</f>
        <v/>
      </c>
      <c r="I38" s="45" t="str">
        <f>IF(ROW()-ROW($A$9)&gt;$G$7, "", IF(LEFT(E38,1)&lt;&gt;"C",
INDEX(CARB_Defaults!C$9:C$17,MATCH(H38,CARB_Defaults!D$9:D$17,1)),
INDEX(CARB_Defaults!C$18:C$27,MATCH(H38,CARB_Defaults!D$18:D$27,1))))</f>
        <v/>
      </c>
      <c r="J38" s="45" t="str">
        <f t="shared" si="1"/>
        <v/>
      </c>
      <c r="K38" s="65" t="str">
        <f>IF(ROW()-ROW($A$9)&gt;$G$7,"",INDEX(CARB_Defaults!Q$9:Q$36,MATCH($C38,CARB_Defaults!P$9:P$36,0)))</f>
        <v/>
      </c>
      <c r="L38" s="65" t="str">
        <f>IF(ROW()-ROW($A$9)&gt;$G$7, "", INDEX(CARB_EFs!K$9:K$2624, MATCH($E38&amp;"_"&amp;$I38&amp;"_"&amp;$G38, CARB_EFs!$B$9:$B$2624, 0)))</f>
        <v/>
      </c>
      <c r="M38" s="121" t="str">
        <f>IF(ROW()-ROW($A$9)&gt;$G$7, "", Input!E56)</f>
        <v/>
      </c>
      <c r="N38" s="119" t="str">
        <f>IF(ROW()-ROW($A$9)&gt;$G$7,"",INDEX(CARB_Defaults!S$9:S$36,MATCH($E38,CARB_Defaults!O$9:O$36,0)))</f>
        <v/>
      </c>
      <c r="O38" s="78" t="str">
        <f t="shared" si="17"/>
        <v/>
      </c>
      <c r="P38" s="95" t="str">
        <f>IF(ROW()-ROW($A$9)&gt;$G$7, "", INDEX(CARB_Defaults!R$9:R$36, MATCH(C38, CARB_Defaults!P$9:P$36, 0)))</f>
        <v/>
      </c>
      <c r="Q38" s="69" t="str">
        <f>IF(ROW()-ROW($A$9)&gt;$G$7, "", INDEX(CARB_EFs!I$9:I$2624, MATCH($E38&amp;"_"&amp;$I38&amp;"_"&amp;$G38, CARB_EFs!$B$9:$B$2624, 0)))</f>
        <v/>
      </c>
      <c r="R38" s="67" t="str">
        <f>IF(ROW()-ROW($A$9)&gt;$G$7, "", INDEX(CARB_EFs!J$9:J$2624, MATCH($E38&amp;"_"&amp;$I38&amp;"_"&amp;$G38, CARB_EFs!$B$9:$B$2624, 0)))</f>
        <v/>
      </c>
      <c r="S38" s="67" t="str">
        <f>IF(ROW()-ROW($A$9)&gt;$G$7, "", INDEX(CARB_EFs!H$9:H$2624, MATCH($E38&amp;"_"&amp;$I38&amp;"_"&amp;$G38, CARB_EFs!$B$9:$B$2624, 0)))</f>
        <v/>
      </c>
      <c r="T38" s="67" t="str">
        <f>IF(ROW()-ROW($A$9)&gt;$G$7, "", INDEX(CARB_EFs!F$9:F$2624, MATCH($E38&amp;"_"&amp;$I38&amp;"_"&amp;$G38, CARB_EFs!$B$9:$B$2624, 0)))</f>
        <v/>
      </c>
      <c r="U38" s="66" t="str">
        <f>IF(ROW()-ROW($A$9)&gt;$G$7, "", INDEX(CARB_EFs!G$9:G$2624, MATCH($E38&amp;"_"&amp;$I38&amp;"_"&amp;$G38, CARB_EFs!$B$9:$B$2624, 0)))</f>
        <v/>
      </c>
      <c r="V38" s="72" t="str">
        <f>IF(ROW()-ROW($A$9)&gt;$G$7, "", INDEX(CARB_EFs!T$9:T$64, MATCH($E38&amp;"_"&amp;$I38, CARB_EFs!$M$9:$M$64, 0)))</f>
        <v/>
      </c>
      <c r="W38" s="103" t="str">
        <f>IF(ROW()-ROW($A$9)&gt;$G$7, "", INDEX(CARB_EFs!U$9:U$64, MATCH($E38&amp;"_"&amp;$I38, CARB_EFs!$M$9:$M$64, 0)))</f>
        <v/>
      </c>
      <c r="X38" s="103" t="str">
        <f>IF(ROW()-ROW($A$9)&gt;$G$7, "", INDEX(CARB_EFs!S$9:S$64, MATCH($E38&amp;"_"&amp;$I38, CARB_EFs!$M$9:$M$64, 0)))</f>
        <v/>
      </c>
      <c r="Y38" s="103" t="str">
        <f>IF(ROW()-ROW($A$9)&gt;$G$7, "", INDEX(CARB_EFs!P$9:P$64, MATCH($E38&amp;"_"&amp;$I38, CARB_EFs!$M$9:$M$64, 0)))</f>
        <v/>
      </c>
      <c r="Z38" s="57" t="str">
        <f>IF(ROW()-ROW($A$9)&gt;$G$7, "", INDEX(CARB_EFs!R$9:R$64, MATCH($E38&amp;"_"&amp;$I38, CARB_EFs!$M$9:$M$64, 0)))</f>
        <v/>
      </c>
      <c r="AA38" s="69" t="str">
        <f t="shared" si="2"/>
        <v/>
      </c>
      <c r="AB38" s="68" t="str">
        <f t="shared" si="3"/>
        <v/>
      </c>
      <c r="AC38" s="68" t="str">
        <f t="shared" si="4"/>
        <v/>
      </c>
      <c r="AD38" s="68" t="str">
        <f t="shared" si="5"/>
        <v/>
      </c>
      <c r="AE38" s="67" t="str">
        <f t="shared" si="6"/>
        <v/>
      </c>
      <c r="AF38" s="67" t="str">
        <f t="shared" si="7"/>
        <v/>
      </c>
      <c r="AG38" s="67" t="str">
        <f>IF(ROW()-ROW($A$9)&gt;$G$7, "", CARB_Defaults!L$9*$L38/CARB_Defaults!L$13)</f>
        <v/>
      </c>
      <c r="AH38" s="67" t="str">
        <f>IF(ROW()-ROW($A$9)&gt;$G$7, "", CARB_Defaults!L$10*$L38/CARB_Defaults!L$13)</f>
        <v/>
      </c>
      <c r="AI38" s="66" t="str">
        <f>IF(ROW()-ROW($A$9)&gt;$G$7, "", CARB_Defaults!L$11*$L38/CARB_Defaults!L$13)</f>
        <v/>
      </c>
      <c r="AJ38" s="117" t="str">
        <f t="shared" si="18"/>
        <v/>
      </c>
      <c r="AK38" s="81" t="str">
        <f t="shared" si="8"/>
        <v/>
      </c>
      <c r="AL38" s="81" t="str">
        <f t="shared" si="9"/>
        <v/>
      </c>
      <c r="AM38" s="81" t="str">
        <f t="shared" si="10"/>
        <v/>
      </c>
      <c r="AN38" s="81" t="str">
        <f t="shared" si="11"/>
        <v/>
      </c>
      <c r="AO38" s="82" t="str">
        <f t="shared" si="12"/>
        <v/>
      </c>
      <c r="AP38" s="82" t="str">
        <f t="shared" si="13"/>
        <v/>
      </c>
      <c r="AQ38" s="82" t="str">
        <f t="shared" si="14"/>
        <v/>
      </c>
      <c r="AR38" s="83" t="str">
        <f t="shared" si="15"/>
        <v/>
      </c>
      <c r="AS38" s="117" t="str">
        <f>IF(ROW()-ROW($A$9)&gt;$G$7,"",SUMIFS(CARB_EFs!AA$9:AA$20,CARB_EFs!$W$9:$W$20,Calculations!$J38,CARB_EFs!$Y$9:$Y$20,Calculations!$AV38))</f>
        <v/>
      </c>
      <c r="AT38" s="81" t="str">
        <f>IF(ROW()-ROW($A$9)&gt;$G$7,"",SUMIFS(CARB_EFs!AB$9:AB$20,CARB_EFs!$W$9:$W$20,Calculations!$J38,CARB_EFs!$Y$9:$Y$20,Calculations!$AV38))</f>
        <v/>
      </c>
      <c r="AU38" s="82" t="str">
        <f>IF(ROW()-ROW($A$9)&gt;$G$7,"",SUMIFS(CARB_EFs!AC$9:AC$20,CARB_EFs!$W$9:$W$20,Calculations!$J38,CARB_EFs!$Y$9:$Y$20,Calculations!$AV38))</f>
        <v/>
      </c>
      <c r="AV38" s="74" t="str">
        <f>IF(ROW()-ROW($A$9)&gt;$G$7,"",VLOOKUP($F38,CHOOSE($J38,CARB_EFs!$Y$9:$Y$11,CARB_EFs!$Y$12:$Y$14,CARB_EFs!$Y$15:$Y$17,CARB_EFs!$Y$18:$Y$20),1))</f>
        <v/>
      </c>
    </row>
    <row r="39" spans="2:48" x14ac:dyDescent="0.25">
      <c r="B39" s="44" t="str">
        <f>IF(ROW()-ROW($A$9)&gt;$G$7, "", Input!C57)</f>
        <v/>
      </c>
      <c r="C39" s="40" t="str">
        <f>IF(ROW()-ROW($A$9)&gt;$G$7, "", Input!D57)</f>
        <v/>
      </c>
      <c r="D39" s="45" t="str">
        <f t="shared" si="0"/>
        <v/>
      </c>
      <c r="E39" s="45" t="str">
        <f t="array" ref="E39">IF(ROW()-ROW($A$9)&gt;$G$7, "", INDEX(CARB_Defaults!G$16:G$43, MATCH(C39&amp;D39,CARB_Defaults!I$16:I$43&amp;CARB_Defaults!H$16:H$43, 0)))</f>
        <v/>
      </c>
      <c r="F39" s="135" t="str">
        <f>IF(ROW()-ROW($A$9)&gt;$G$7, "", IF(Input!$F57="",$C$7-ROUND(VLOOKUP(C39,CARB_Defaults!$P$9:$T$36,3,FALSE),0),Input!$F57))</f>
        <v/>
      </c>
      <c r="G39" s="135" t="str">
        <f t="shared" si="16"/>
        <v/>
      </c>
      <c r="H39" s="62" t="str">
        <f>IF(ROW()-ROW($A$9)&gt;$G$7, "", IF(Input!G57="",VLOOKUP(C39,CARB_Defaults!$P$9:$T$36,5,FALSE),Input!G57))</f>
        <v/>
      </c>
      <c r="I39" s="45" t="str">
        <f>IF(ROW()-ROW($A$9)&gt;$G$7, "", IF(LEFT(E39,1)&lt;&gt;"C",
INDEX(CARB_Defaults!C$9:C$17,MATCH(H39,CARB_Defaults!D$9:D$17,1)),
INDEX(CARB_Defaults!C$18:C$27,MATCH(H39,CARB_Defaults!D$18:D$27,1))))</f>
        <v/>
      </c>
      <c r="J39" s="45" t="str">
        <f t="shared" si="1"/>
        <v/>
      </c>
      <c r="K39" s="65" t="str">
        <f>IF(ROW()-ROW($A$9)&gt;$G$7,"",INDEX(CARB_Defaults!Q$9:Q$36,MATCH($C39,CARB_Defaults!P$9:P$36,0)))</f>
        <v/>
      </c>
      <c r="L39" s="65" t="str">
        <f>IF(ROW()-ROW($A$9)&gt;$G$7, "", INDEX(CARB_EFs!K$9:K$2624, MATCH($E39&amp;"_"&amp;$I39&amp;"_"&amp;$G39, CARB_EFs!$B$9:$B$2624, 0)))</f>
        <v/>
      </c>
      <c r="M39" s="121" t="str">
        <f>IF(ROW()-ROW($A$9)&gt;$G$7, "", Input!E57)</f>
        <v/>
      </c>
      <c r="N39" s="119" t="str">
        <f>IF(ROW()-ROW($A$9)&gt;$G$7,"",INDEX(CARB_Defaults!S$9:S$36,MATCH($E39,CARB_Defaults!O$9:O$36,0)))</f>
        <v/>
      </c>
      <c r="O39" s="78" t="str">
        <f t="shared" si="17"/>
        <v/>
      </c>
      <c r="P39" s="95" t="str">
        <f>IF(ROW()-ROW($A$9)&gt;$G$7, "", INDEX(CARB_Defaults!R$9:R$36, MATCH(C39, CARB_Defaults!P$9:P$36, 0)))</f>
        <v/>
      </c>
      <c r="Q39" s="69" t="str">
        <f>IF(ROW()-ROW($A$9)&gt;$G$7, "", INDEX(CARB_EFs!I$9:I$2624, MATCH($E39&amp;"_"&amp;$I39&amp;"_"&amp;$G39, CARB_EFs!$B$9:$B$2624, 0)))</f>
        <v/>
      </c>
      <c r="R39" s="67" t="str">
        <f>IF(ROW()-ROW($A$9)&gt;$G$7, "", INDEX(CARB_EFs!J$9:J$2624, MATCH($E39&amp;"_"&amp;$I39&amp;"_"&amp;$G39, CARB_EFs!$B$9:$B$2624, 0)))</f>
        <v/>
      </c>
      <c r="S39" s="67" t="str">
        <f>IF(ROW()-ROW($A$9)&gt;$G$7, "", INDEX(CARB_EFs!H$9:H$2624, MATCH($E39&amp;"_"&amp;$I39&amp;"_"&amp;$G39, CARB_EFs!$B$9:$B$2624, 0)))</f>
        <v/>
      </c>
      <c r="T39" s="67" t="str">
        <f>IF(ROW()-ROW($A$9)&gt;$G$7, "", INDEX(CARB_EFs!F$9:F$2624, MATCH($E39&amp;"_"&amp;$I39&amp;"_"&amp;$G39, CARB_EFs!$B$9:$B$2624, 0)))</f>
        <v/>
      </c>
      <c r="U39" s="66" t="str">
        <f>IF(ROW()-ROW($A$9)&gt;$G$7, "", INDEX(CARB_EFs!G$9:G$2624, MATCH($E39&amp;"_"&amp;$I39&amp;"_"&amp;$G39, CARB_EFs!$B$9:$B$2624, 0)))</f>
        <v/>
      </c>
      <c r="V39" s="72" t="str">
        <f>IF(ROW()-ROW($A$9)&gt;$G$7, "", INDEX(CARB_EFs!T$9:T$64, MATCH($E39&amp;"_"&amp;$I39, CARB_EFs!$M$9:$M$64, 0)))</f>
        <v/>
      </c>
      <c r="W39" s="103" t="str">
        <f>IF(ROW()-ROW($A$9)&gt;$G$7, "", INDEX(CARB_EFs!U$9:U$64, MATCH($E39&amp;"_"&amp;$I39, CARB_EFs!$M$9:$M$64, 0)))</f>
        <v/>
      </c>
      <c r="X39" s="103" t="str">
        <f>IF(ROW()-ROW($A$9)&gt;$G$7, "", INDEX(CARB_EFs!S$9:S$64, MATCH($E39&amp;"_"&amp;$I39, CARB_EFs!$M$9:$M$64, 0)))</f>
        <v/>
      </c>
      <c r="Y39" s="103" t="str">
        <f>IF(ROW()-ROW($A$9)&gt;$G$7, "", INDEX(CARB_EFs!P$9:P$64, MATCH($E39&amp;"_"&amp;$I39, CARB_EFs!$M$9:$M$64, 0)))</f>
        <v/>
      </c>
      <c r="Z39" s="57" t="str">
        <f>IF(ROW()-ROW($A$9)&gt;$G$7, "", INDEX(CARB_EFs!R$9:R$64, MATCH($E39&amp;"_"&amp;$I39, CARB_EFs!$M$9:$M$64, 0)))</f>
        <v/>
      </c>
      <c r="AA39" s="69" t="str">
        <f t="shared" si="2"/>
        <v/>
      </c>
      <c r="AB39" s="68" t="str">
        <f t="shared" si="3"/>
        <v/>
      </c>
      <c r="AC39" s="68" t="str">
        <f t="shared" si="4"/>
        <v/>
      </c>
      <c r="AD39" s="68" t="str">
        <f t="shared" si="5"/>
        <v/>
      </c>
      <c r="AE39" s="67" t="str">
        <f t="shared" si="6"/>
        <v/>
      </c>
      <c r="AF39" s="67" t="str">
        <f t="shared" si="7"/>
        <v/>
      </c>
      <c r="AG39" s="67" t="str">
        <f>IF(ROW()-ROW($A$9)&gt;$G$7, "", CARB_Defaults!L$9*$L39/CARB_Defaults!L$13)</f>
        <v/>
      </c>
      <c r="AH39" s="67" t="str">
        <f>IF(ROW()-ROW($A$9)&gt;$G$7, "", CARB_Defaults!L$10*$L39/CARB_Defaults!L$13)</f>
        <v/>
      </c>
      <c r="AI39" s="66" t="str">
        <f>IF(ROW()-ROW($A$9)&gt;$G$7, "", CARB_Defaults!L$11*$L39/CARB_Defaults!L$13)</f>
        <v/>
      </c>
      <c r="AJ39" s="117" t="str">
        <f t="shared" si="18"/>
        <v/>
      </c>
      <c r="AK39" s="81" t="str">
        <f t="shared" si="8"/>
        <v/>
      </c>
      <c r="AL39" s="81" t="str">
        <f t="shared" si="9"/>
        <v/>
      </c>
      <c r="AM39" s="81" t="str">
        <f t="shared" si="10"/>
        <v/>
      </c>
      <c r="AN39" s="81" t="str">
        <f t="shared" si="11"/>
        <v/>
      </c>
      <c r="AO39" s="82" t="str">
        <f t="shared" si="12"/>
        <v/>
      </c>
      <c r="AP39" s="82" t="str">
        <f t="shared" si="13"/>
        <v/>
      </c>
      <c r="AQ39" s="82" t="str">
        <f t="shared" si="14"/>
        <v/>
      </c>
      <c r="AR39" s="83" t="str">
        <f t="shared" si="15"/>
        <v/>
      </c>
      <c r="AS39" s="117" t="str">
        <f>IF(ROW()-ROW($A$9)&gt;$G$7,"",SUMIFS(CARB_EFs!AA$9:AA$20,CARB_EFs!$W$9:$W$20,Calculations!$J39,CARB_EFs!$Y$9:$Y$20,Calculations!$AV39))</f>
        <v/>
      </c>
      <c r="AT39" s="81" t="str">
        <f>IF(ROW()-ROW($A$9)&gt;$G$7,"",SUMIFS(CARB_EFs!AB$9:AB$20,CARB_EFs!$W$9:$W$20,Calculations!$J39,CARB_EFs!$Y$9:$Y$20,Calculations!$AV39))</f>
        <v/>
      </c>
      <c r="AU39" s="82" t="str">
        <f>IF(ROW()-ROW($A$9)&gt;$G$7,"",SUMIFS(CARB_EFs!AC$9:AC$20,CARB_EFs!$W$9:$W$20,Calculations!$J39,CARB_EFs!$Y$9:$Y$20,Calculations!$AV39))</f>
        <v/>
      </c>
      <c r="AV39" s="74" t="str">
        <f>IF(ROW()-ROW($A$9)&gt;$G$7,"",VLOOKUP($F39,CHOOSE($J39,CARB_EFs!$Y$9:$Y$11,CARB_EFs!$Y$12:$Y$14,CARB_EFs!$Y$15:$Y$17,CARB_EFs!$Y$18:$Y$20),1))</f>
        <v/>
      </c>
    </row>
    <row r="40" spans="2:48" x14ac:dyDescent="0.25">
      <c r="B40" s="44" t="str">
        <f>IF(ROW()-ROW($A$9)&gt;$G$7, "", Input!C58)</f>
        <v/>
      </c>
      <c r="C40" s="40" t="str">
        <f>IF(ROW()-ROW($A$9)&gt;$G$7, "", Input!D58)</f>
        <v/>
      </c>
      <c r="D40" s="45" t="str">
        <f t="shared" si="0"/>
        <v/>
      </c>
      <c r="E40" s="45" t="str">
        <f t="array" ref="E40">IF(ROW()-ROW($A$9)&gt;$G$7, "", INDEX(CARB_Defaults!G$16:G$43, MATCH(C40&amp;D40,CARB_Defaults!I$16:I$43&amp;CARB_Defaults!H$16:H$43, 0)))</f>
        <v/>
      </c>
      <c r="F40" s="135" t="str">
        <f>IF(ROW()-ROW($A$9)&gt;$G$7, "", IF(Input!$F58="",$C$7-ROUND(VLOOKUP(C40,CARB_Defaults!$P$9:$T$36,3,FALSE),0),Input!$F58))</f>
        <v/>
      </c>
      <c r="G40" s="135" t="str">
        <f t="shared" si="16"/>
        <v/>
      </c>
      <c r="H40" s="62" t="str">
        <f>IF(ROW()-ROW($A$9)&gt;$G$7, "", IF(Input!G58="",VLOOKUP(C40,CARB_Defaults!$P$9:$T$36,5,FALSE),Input!G58))</f>
        <v/>
      </c>
      <c r="I40" s="45" t="str">
        <f>IF(ROW()-ROW($A$9)&gt;$G$7, "", IF(LEFT(E40,1)&lt;&gt;"C",
INDEX(CARB_Defaults!C$9:C$17,MATCH(H40,CARB_Defaults!D$9:D$17,1)),
INDEX(CARB_Defaults!C$18:C$27,MATCH(H40,CARB_Defaults!D$18:D$27,1))))</f>
        <v/>
      </c>
      <c r="J40" s="45" t="str">
        <f t="shared" si="1"/>
        <v/>
      </c>
      <c r="K40" s="65" t="str">
        <f>IF(ROW()-ROW($A$9)&gt;$G$7,"",INDEX(CARB_Defaults!Q$9:Q$36,MATCH($C40,CARB_Defaults!P$9:P$36,0)))</f>
        <v/>
      </c>
      <c r="L40" s="65" t="str">
        <f>IF(ROW()-ROW($A$9)&gt;$G$7, "", INDEX(CARB_EFs!K$9:K$2624, MATCH($E40&amp;"_"&amp;$I40&amp;"_"&amp;$G40, CARB_EFs!$B$9:$B$2624, 0)))</f>
        <v/>
      </c>
      <c r="M40" s="121" t="str">
        <f>IF(ROW()-ROW($A$9)&gt;$G$7, "", Input!E58)</f>
        <v/>
      </c>
      <c r="N40" s="119" t="str">
        <f>IF(ROW()-ROW($A$9)&gt;$G$7,"",INDEX(CARB_Defaults!S$9:S$36,MATCH($E40,CARB_Defaults!O$9:O$36,0)))</f>
        <v/>
      </c>
      <c r="O40" s="78" t="str">
        <f t="shared" si="17"/>
        <v/>
      </c>
      <c r="P40" s="95" t="str">
        <f>IF(ROW()-ROW($A$9)&gt;$G$7, "", INDEX(CARB_Defaults!R$9:R$36, MATCH(C40, CARB_Defaults!P$9:P$36, 0)))</f>
        <v/>
      </c>
      <c r="Q40" s="69" t="str">
        <f>IF(ROW()-ROW($A$9)&gt;$G$7, "", INDEX(CARB_EFs!I$9:I$2624, MATCH($E40&amp;"_"&amp;$I40&amp;"_"&amp;$G40, CARB_EFs!$B$9:$B$2624, 0)))</f>
        <v/>
      </c>
      <c r="R40" s="67" t="str">
        <f>IF(ROW()-ROW($A$9)&gt;$G$7, "", INDEX(CARB_EFs!J$9:J$2624, MATCH($E40&amp;"_"&amp;$I40&amp;"_"&amp;$G40, CARB_EFs!$B$9:$B$2624, 0)))</f>
        <v/>
      </c>
      <c r="S40" s="67" t="str">
        <f>IF(ROW()-ROW($A$9)&gt;$G$7, "", INDEX(CARB_EFs!H$9:H$2624, MATCH($E40&amp;"_"&amp;$I40&amp;"_"&amp;$G40, CARB_EFs!$B$9:$B$2624, 0)))</f>
        <v/>
      </c>
      <c r="T40" s="67" t="str">
        <f>IF(ROW()-ROW($A$9)&gt;$G$7, "", INDEX(CARB_EFs!F$9:F$2624, MATCH($E40&amp;"_"&amp;$I40&amp;"_"&amp;$G40, CARB_EFs!$B$9:$B$2624, 0)))</f>
        <v/>
      </c>
      <c r="U40" s="66" t="str">
        <f>IF(ROW()-ROW($A$9)&gt;$G$7, "", INDEX(CARB_EFs!G$9:G$2624, MATCH($E40&amp;"_"&amp;$I40&amp;"_"&amp;$G40, CARB_EFs!$B$9:$B$2624, 0)))</f>
        <v/>
      </c>
      <c r="V40" s="72" t="str">
        <f>IF(ROW()-ROW($A$9)&gt;$G$7, "", INDEX(CARB_EFs!T$9:T$64, MATCH($E40&amp;"_"&amp;$I40, CARB_EFs!$M$9:$M$64, 0)))</f>
        <v/>
      </c>
      <c r="W40" s="103" t="str">
        <f>IF(ROW()-ROW($A$9)&gt;$G$7, "", INDEX(CARB_EFs!U$9:U$64, MATCH($E40&amp;"_"&amp;$I40, CARB_EFs!$M$9:$M$64, 0)))</f>
        <v/>
      </c>
      <c r="X40" s="103" t="str">
        <f>IF(ROW()-ROW($A$9)&gt;$G$7, "", INDEX(CARB_EFs!S$9:S$64, MATCH($E40&amp;"_"&amp;$I40, CARB_EFs!$M$9:$M$64, 0)))</f>
        <v/>
      </c>
      <c r="Y40" s="103" t="str">
        <f>IF(ROW()-ROW($A$9)&gt;$G$7, "", INDEX(CARB_EFs!P$9:P$64, MATCH($E40&amp;"_"&amp;$I40, CARB_EFs!$M$9:$M$64, 0)))</f>
        <v/>
      </c>
      <c r="Z40" s="57" t="str">
        <f>IF(ROW()-ROW($A$9)&gt;$G$7, "", INDEX(CARB_EFs!R$9:R$64, MATCH($E40&amp;"_"&amp;$I40, CARB_EFs!$M$9:$M$64, 0)))</f>
        <v/>
      </c>
      <c r="AA40" s="69" t="str">
        <f t="shared" si="2"/>
        <v/>
      </c>
      <c r="AB40" s="68" t="str">
        <f t="shared" si="3"/>
        <v/>
      </c>
      <c r="AC40" s="68" t="str">
        <f t="shared" si="4"/>
        <v/>
      </c>
      <c r="AD40" s="68" t="str">
        <f t="shared" si="5"/>
        <v/>
      </c>
      <c r="AE40" s="67" t="str">
        <f t="shared" si="6"/>
        <v/>
      </c>
      <c r="AF40" s="67" t="str">
        <f t="shared" si="7"/>
        <v/>
      </c>
      <c r="AG40" s="67" t="str">
        <f>IF(ROW()-ROW($A$9)&gt;$G$7, "", CARB_Defaults!L$9*$L40/CARB_Defaults!L$13)</f>
        <v/>
      </c>
      <c r="AH40" s="67" t="str">
        <f>IF(ROW()-ROW($A$9)&gt;$G$7, "", CARB_Defaults!L$10*$L40/CARB_Defaults!L$13)</f>
        <v/>
      </c>
      <c r="AI40" s="66" t="str">
        <f>IF(ROW()-ROW($A$9)&gt;$G$7, "", CARB_Defaults!L$11*$L40/CARB_Defaults!L$13)</f>
        <v/>
      </c>
      <c r="AJ40" s="117" t="str">
        <f t="shared" si="18"/>
        <v/>
      </c>
      <c r="AK40" s="81" t="str">
        <f t="shared" si="8"/>
        <v/>
      </c>
      <c r="AL40" s="81" t="str">
        <f t="shared" si="9"/>
        <v/>
      </c>
      <c r="AM40" s="81" t="str">
        <f t="shared" si="10"/>
        <v/>
      </c>
      <c r="AN40" s="81" t="str">
        <f t="shared" si="11"/>
        <v/>
      </c>
      <c r="AO40" s="82" t="str">
        <f t="shared" si="12"/>
        <v/>
      </c>
      <c r="AP40" s="82" t="str">
        <f t="shared" si="13"/>
        <v/>
      </c>
      <c r="AQ40" s="82" t="str">
        <f t="shared" si="14"/>
        <v/>
      </c>
      <c r="AR40" s="83" t="str">
        <f t="shared" si="15"/>
        <v/>
      </c>
      <c r="AS40" s="117" t="str">
        <f>IF(ROW()-ROW($A$9)&gt;$G$7,"",SUMIFS(CARB_EFs!AA$9:AA$20,CARB_EFs!$W$9:$W$20,Calculations!$J40,CARB_EFs!$Y$9:$Y$20,Calculations!$AV40))</f>
        <v/>
      </c>
      <c r="AT40" s="81" t="str">
        <f>IF(ROW()-ROW($A$9)&gt;$G$7,"",SUMIFS(CARB_EFs!AB$9:AB$20,CARB_EFs!$W$9:$W$20,Calculations!$J40,CARB_EFs!$Y$9:$Y$20,Calculations!$AV40))</f>
        <v/>
      </c>
      <c r="AU40" s="82" t="str">
        <f>IF(ROW()-ROW($A$9)&gt;$G$7,"",SUMIFS(CARB_EFs!AC$9:AC$20,CARB_EFs!$W$9:$W$20,Calculations!$J40,CARB_EFs!$Y$9:$Y$20,Calculations!$AV40))</f>
        <v/>
      </c>
      <c r="AV40" s="74" t="str">
        <f>IF(ROW()-ROW($A$9)&gt;$G$7,"",VLOOKUP($F40,CHOOSE($J40,CARB_EFs!$Y$9:$Y$11,CARB_EFs!$Y$12:$Y$14,CARB_EFs!$Y$15:$Y$17,CARB_EFs!$Y$18:$Y$20),1))</f>
        <v/>
      </c>
    </row>
    <row r="41" spans="2:48" x14ac:dyDescent="0.25">
      <c r="B41" s="44" t="str">
        <f>IF(ROW()-ROW($A$9)&gt;$G$7, "", Input!C59)</f>
        <v/>
      </c>
      <c r="C41" s="40" t="str">
        <f>IF(ROW()-ROW($A$9)&gt;$G$7, "", Input!D59)</f>
        <v/>
      </c>
      <c r="D41" s="45" t="str">
        <f t="shared" si="0"/>
        <v/>
      </c>
      <c r="E41" s="45" t="str">
        <f t="array" ref="E41">IF(ROW()-ROW($A$9)&gt;$G$7, "", INDEX(CARB_Defaults!G$16:G$43, MATCH(C41&amp;D41,CARB_Defaults!I$16:I$43&amp;CARB_Defaults!H$16:H$43, 0)))</f>
        <v/>
      </c>
      <c r="F41" s="135" t="str">
        <f>IF(ROW()-ROW($A$9)&gt;$G$7, "", IF(Input!$F59="",$C$7-ROUND(VLOOKUP(C41,CARB_Defaults!$P$9:$T$36,3,FALSE),0),Input!$F59))</f>
        <v/>
      </c>
      <c r="G41" s="135" t="str">
        <f t="shared" si="16"/>
        <v/>
      </c>
      <c r="H41" s="62" t="str">
        <f>IF(ROW()-ROW($A$9)&gt;$G$7, "", IF(Input!G59="",VLOOKUP(C41,CARB_Defaults!$P$9:$T$36,5,FALSE),Input!G59))</f>
        <v/>
      </c>
      <c r="I41" s="45" t="str">
        <f>IF(ROW()-ROW($A$9)&gt;$G$7, "", IF(LEFT(E41,1)&lt;&gt;"C",
INDEX(CARB_Defaults!C$9:C$17,MATCH(H41,CARB_Defaults!D$9:D$17,1)),
INDEX(CARB_Defaults!C$18:C$27,MATCH(H41,CARB_Defaults!D$18:D$27,1))))</f>
        <v/>
      </c>
      <c r="J41" s="45" t="str">
        <f t="shared" si="1"/>
        <v/>
      </c>
      <c r="K41" s="65" t="str">
        <f>IF(ROW()-ROW($A$9)&gt;$G$7,"",INDEX(CARB_Defaults!Q$9:Q$36,MATCH($C41,CARB_Defaults!P$9:P$36,0)))</f>
        <v/>
      </c>
      <c r="L41" s="65" t="str">
        <f>IF(ROW()-ROW($A$9)&gt;$G$7, "", INDEX(CARB_EFs!K$9:K$2624, MATCH($E41&amp;"_"&amp;$I41&amp;"_"&amp;$G41, CARB_EFs!$B$9:$B$2624, 0)))</f>
        <v/>
      </c>
      <c r="M41" s="121" t="str">
        <f>IF(ROW()-ROW($A$9)&gt;$G$7, "", Input!E59)</f>
        <v/>
      </c>
      <c r="N41" s="119" t="str">
        <f>IF(ROW()-ROW($A$9)&gt;$G$7,"",INDEX(CARB_Defaults!S$9:S$36,MATCH($E41,CARB_Defaults!O$9:O$36,0)))</f>
        <v/>
      </c>
      <c r="O41" s="78" t="str">
        <f t="shared" si="17"/>
        <v/>
      </c>
      <c r="P41" s="95" t="str">
        <f>IF(ROW()-ROW($A$9)&gt;$G$7, "", INDEX(CARB_Defaults!R$9:R$36, MATCH(C41, CARB_Defaults!P$9:P$36, 0)))</f>
        <v/>
      </c>
      <c r="Q41" s="69" t="str">
        <f>IF(ROW()-ROW($A$9)&gt;$G$7, "", INDEX(CARB_EFs!I$9:I$2624, MATCH($E41&amp;"_"&amp;$I41&amp;"_"&amp;$G41, CARB_EFs!$B$9:$B$2624, 0)))</f>
        <v/>
      </c>
      <c r="R41" s="67" t="str">
        <f>IF(ROW()-ROW($A$9)&gt;$G$7, "", INDEX(CARB_EFs!J$9:J$2624, MATCH($E41&amp;"_"&amp;$I41&amp;"_"&amp;$G41, CARB_EFs!$B$9:$B$2624, 0)))</f>
        <v/>
      </c>
      <c r="S41" s="67" t="str">
        <f>IF(ROW()-ROW($A$9)&gt;$G$7, "", INDEX(CARB_EFs!H$9:H$2624, MATCH($E41&amp;"_"&amp;$I41&amp;"_"&amp;$G41, CARB_EFs!$B$9:$B$2624, 0)))</f>
        <v/>
      </c>
      <c r="T41" s="67" t="str">
        <f>IF(ROW()-ROW($A$9)&gt;$G$7, "", INDEX(CARB_EFs!F$9:F$2624, MATCH($E41&amp;"_"&amp;$I41&amp;"_"&amp;$G41, CARB_EFs!$B$9:$B$2624, 0)))</f>
        <v/>
      </c>
      <c r="U41" s="66" t="str">
        <f>IF(ROW()-ROW($A$9)&gt;$G$7, "", INDEX(CARB_EFs!G$9:G$2624, MATCH($E41&amp;"_"&amp;$I41&amp;"_"&amp;$G41, CARB_EFs!$B$9:$B$2624, 0)))</f>
        <v/>
      </c>
      <c r="V41" s="72" t="str">
        <f>IF(ROW()-ROW($A$9)&gt;$G$7, "", INDEX(CARB_EFs!T$9:T$64, MATCH($E41&amp;"_"&amp;$I41, CARB_EFs!$M$9:$M$64, 0)))</f>
        <v/>
      </c>
      <c r="W41" s="103" t="str">
        <f>IF(ROW()-ROW($A$9)&gt;$G$7, "", INDEX(CARB_EFs!U$9:U$64, MATCH($E41&amp;"_"&amp;$I41, CARB_EFs!$M$9:$M$64, 0)))</f>
        <v/>
      </c>
      <c r="X41" s="103" t="str">
        <f>IF(ROW()-ROW($A$9)&gt;$G$7, "", INDEX(CARB_EFs!S$9:S$64, MATCH($E41&amp;"_"&amp;$I41, CARB_EFs!$M$9:$M$64, 0)))</f>
        <v/>
      </c>
      <c r="Y41" s="103" t="str">
        <f>IF(ROW()-ROW($A$9)&gt;$G$7, "", INDEX(CARB_EFs!P$9:P$64, MATCH($E41&amp;"_"&amp;$I41, CARB_EFs!$M$9:$M$64, 0)))</f>
        <v/>
      </c>
      <c r="Z41" s="57" t="str">
        <f>IF(ROW()-ROW($A$9)&gt;$G$7, "", INDEX(CARB_EFs!R$9:R$64, MATCH($E41&amp;"_"&amp;$I41, CARB_EFs!$M$9:$M$64, 0)))</f>
        <v/>
      </c>
      <c r="AA41" s="69" t="str">
        <f t="shared" si="2"/>
        <v/>
      </c>
      <c r="AB41" s="68" t="str">
        <f t="shared" si="3"/>
        <v/>
      </c>
      <c r="AC41" s="68" t="str">
        <f t="shared" si="4"/>
        <v/>
      </c>
      <c r="AD41" s="68" t="str">
        <f t="shared" si="5"/>
        <v/>
      </c>
      <c r="AE41" s="67" t="str">
        <f t="shared" si="6"/>
        <v/>
      </c>
      <c r="AF41" s="67" t="str">
        <f t="shared" si="7"/>
        <v/>
      </c>
      <c r="AG41" s="67" t="str">
        <f>IF(ROW()-ROW($A$9)&gt;$G$7, "", CARB_Defaults!L$9*$L41/CARB_Defaults!L$13)</f>
        <v/>
      </c>
      <c r="AH41" s="67" t="str">
        <f>IF(ROW()-ROW($A$9)&gt;$G$7, "", CARB_Defaults!L$10*$L41/CARB_Defaults!L$13)</f>
        <v/>
      </c>
      <c r="AI41" s="66" t="str">
        <f>IF(ROW()-ROW($A$9)&gt;$G$7, "", CARB_Defaults!L$11*$L41/CARB_Defaults!L$13)</f>
        <v/>
      </c>
      <c r="AJ41" s="117" t="str">
        <f t="shared" si="18"/>
        <v/>
      </c>
      <c r="AK41" s="81" t="str">
        <f t="shared" si="8"/>
        <v/>
      </c>
      <c r="AL41" s="81" t="str">
        <f t="shared" si="9"/>
        <v/>
      </c>
      <c r="AM41" s="81" t="str">
        <f t="shared" si="10"/>
        <v/>
      </c>
      <c r="AN41" s="81" t="str">
        <f t="shared" si="11"/>
        <v/>
      </c>
      <c r="AO41" s="82" t="str">
        <f t="shared" si="12"/>
        <v/>
      </c>
      <c r="AP41" s="82" t="str">
        <f t="shared" si="13"/>
        <v/>
      </c>
      <c r="AQ41" s="82" t="str">
        <f t="shared" si="14"/>
        <v/>
      </c>
      <c r="AR41" s="83" t="str">
        <f t="shared" si="15"/>
        <v/>
      </c>
      <c r="AS41" s="117" t="str">
        <f>IF(ROW()-ROW($A$9)&gt;$G$7,"",SUMIFS(CARB_EFs!AA$9:AA$20,CARB_EFs!$W$9:$W$20,Calculations!$J41,CARB_EFs!$Y$9:$Y$20,Calculations!$AV41))</f>
        <v/>
      </c>
      <c r="AT41" s="81" t="str">
        <f>IF(ROW()-ROW($A$9)&gt;$G$7,"",SUMIFS(CARB_EFs!AB$9:AB$20,CARB_EFs!$W$9:$W$20,Calculations!$J41,CARB_EFs!$Y$9:$Y$20,Calculations!$AV41))</f>
        <v/>
      </c>
      <c r="AU41" s="82" t="str">
        <f>IF(ROW()-ROW($A$9)&gt;$G$7,"",SUMIFS(CARB_EFs!AC$9:AC$20,CARB_EFs!$W$9:$W$20,Calculations!$J41,CARB_EFs!$Y$9:$Y$20,Calculations!$AV41))</f>
        <v/>
      </c>
      <c r="AV41" s="74" t="str">
        <f>IF(ROW()-ROW($A$9)&gt;$G$7,"",VLOOKUP($F41,CHOOSE($J41,CARB_EFs!$Y$9:$Y$11,CARB_EFs!$Y$12:$Y$14,CARB_EFs!$Y$15:$Y$17,CARB_EFs!$Y$18:$Y$20),1))</f>
        <v/>
      </c>
    </row>
    <row r="42" spans="2:48" x14ac:dyDescent="0.25">
      <c r="B42" s="44" t="str">
        <f>IF(ROW()-ROW($A$9)&gt;$G$7, "", Input!C60)</f>
        <v/>
      </c>
      <c r="C42" s="40" t="str">
        <f>IF(ROW()-ROW($A$9)&gt;$G$7, "", Input!D60)</f>
        <v/>
      </c>
      <c r="D42" s="45" t="str">
        <f t="shared" ref="D42:D68" si="19">IF(ROW()-ROW($A$9)&gt;$G$7, "", "Main")</f>
        <v/>
      </c>
      <c r="E42" s="45" t="str">
        <f t="array" ref="E42">IF(ROW()-ROW($A$9)&gt;$G$7, "", INDEX(CARB_Defaults!G$16:G$43, MATCH(C42&amp;D42,CARB_Defaults!I$16:I$43&amp;CARB_Defaults!H$16:H$43, 0)))</f>
        <v/>
      </c>
      <c r="F42" s="135" t="str">
        <f>IF(ROW()-ROW($A$9)&gt;$G$7, "", IF(Input!$F60="",$C$7-ROUND(VLOOKUP(C42,CARB_Defaults!$P$9:$T$36,3,FALSE),0),Input!$F60))</f>
        <v/>
      </c>
      <c r="G42" s="135" t="str">
        <f t="shared" si="16"/>
        <v/>
      </c>
      <c r="H42" s="62" t="str">
        <f>IF(ROW()-ROW($A$9)&gt;$G$7, "", IF(Input!G60="",VLOOKUP(C42,CARB_Defaults!$P$9:$T$36,5,FALSE),Input!G60))</f>
        <v/>
      </c>
      <c r="I42" s="45" t="str">
        <f>IF(ROW()-ROW($A$9)&gt;$G$7, "", IF(LEFT(E42,1)&lt;&gt;"C",
INDEX(CARB_Defaults!C$9:C$17,MATCH(H42,CARB_Defaults!D$9:D$17,1)),
INDEX(CARB_Defaults!C$18:C$27,MATCH(H42,CARB_Defaults!D$18:D$27,1))))</f>
        <v/>
      </c>
      <c r="J42" s="45" t="str">
        <f t="shared" ref="J42:J68" si="20">IF(ROW()-ROW($A$9)&gt;$G$7, "", IF(H42&lt;=50, 1, IF(H42&lt;=120, 2, IF(H42&lt;=175, 3, 4))))</f>
        <v/>
      </c>
      <c r="K42" s="65" t="str">
        <f>IF(ROW()-ROW($A$9)&gt;$G$7,"",INDEX(CARB_Defaults!Q$9:Q$36,MATCH($C42,CARB_Defaults!P$9:P$36,0)))</f>
        <v/>
      </c>
      <c r="L42" s="65" t="str">
        <f>IF(ROW()-ROW($A$9)&gt;$G$7, "", INDEX(CARB_EFs!K$9:K$2624, MATCH($E42&amp;"_"&amp;$I42&amp;"_"&amp;$G42, CARB_EFs!$B$9:$B$2624, 0)))</f>
        <v/>
      </c>
      <c r="M42" s="121" t="str">
        <f>IF(ROW()-ROW($A$9)&gt;$G$7, "", Input!E60)</f>
        <v/>
      </c>
      <c r="N42" s="119" t="str">
        <f>IF(ROW()-ROW($A$9)&gt;$G$7,"",INDEX(CARB_Defaults!S$9:S$36,MATCH($E42,CARB_Defaults!O$9:O$36,0)))</f>
        <v/>
      </c>
      <c r="O42" s="78" t="str">
        <f t="shared" si="17"/>
        <v/>
      </c>
      <c r="P42" s="95" t="str">
        <f>IF(ROW()-ROW($A$9)&gt;$G$7, "", INDEX(CARB_Defaults!R$9:R$36, MATCH(C42, CARB_Defaults!P$9:P$36, 0)))</f>
        <v/>
      </c>
      <c r="Q42" s="69" t="str">
        <f>IF(ROW()-ROW($A$9)&gt;$G$7, "", INDEX(CARB_EFs!I$9:I$2624, MATCH($E42&amp;"_"&amp;$I42&amp;"_"&amp;$G42, CARB_EFs!$B$9:$B$2624, 0)))</f>
        <v/>
      </c>
      <c r="R42" s="67" t="str">
        <f>IF(ROW()-ROW($A$9)&gt;$G$7, "", INDEX(CARB_EFs!J$9:J$2624, MATCH($E42&amp;"_"&amp;$I42&amp;"_"&amp;$G42, CARB_EFs!$B$9:$B$2624, 0)))</f>
        <v/>
      </c>
      <c r="S42" s="67" t="str">
        <f>IF(ROW()-ROW($A$9)&gt;$G$7, "", INDEX(CARB_EFs!H$9:H$2624, MATCH($E42&amp;"_"&amp;$I42&amp;"_"&amp;$G42, CARB_EFs!$B$9:$B$2624, 0)))</f>
        <v/>
      </c>
      <c r="T42" s="67" t="str">
        <f>IF(ROW()-ROW($A$9)&gt;$G$7, "", INDEX(CARB_EFs!F$9:F$2624, MATCH($E42&amp;"_"&amp;$I42&amp;"_"&amp;$G42, CARB_EFs!$B$9:$B$2624, 0)))</f>
        <v/>
      </c>
      <c r="U42" s="66" t="str">
        <f>IF(ROW()-ROW($A$9)&gt;$G$7, "", INDEX(CARB_EFs!G$9:G$2624, MATCH($E42&amp;"_"&amp;$I42&amp;"_"&amp;$G42, CARB_EFs!$B$9:$B$2624, 0)))</f>
        <v/>
      </c>
      <c r="V42" s="72" t="str">
        <f>IF(ROW()-ROW($A$9)&gt;$G$7, "", INDEX(CARB_EFs!T$9:T$64, MATCH($E42&amp;"_"&amp;$I42, CARB_EFs!$M$9:$M$64, 0)))</f>
        <v/>
      </c>
      <c r="W42" s="103" t="str">
        <f>IF(ROW()-ROW($A$9)&gt;$G$7, "", INDEX(CARB_EFs!U$9:U$64, MATCH($E42&amp;"_"&amp;$I42, CARB_EFs!$M$9:$M$64, 0)))</f>
        <v/>
      </c>
      <c r="X42" s="103" t="str">
        <f>IF(ROW()-ROW($A$9)&gt;$G$7, "", INDEX(CARB_EFs!S$9:S$64, MATCH($E42&amp;"_"&amp;$I42, CARB_EFs!$M$9:$M$64, 0)))</f>
        <v/>
      </c>
      <c r="Y42" s="103" t="str">
        <f>IF(ROW()-ROW($A$9)&gt;$G$7, "", INDEX(CARB_EFs!P$9:P$64, MATCH($E42&amp;"_"&amp;$I42, CARB_EFs!$M$9:$M$64, 0)))</f>
        <v/>
      </c>
      <c r="Z42" s="57" t="str">
        <f>IF(ROW()-ROW($A$9)&gt;$G$7, "", INDEX(CARB_EFs!R$9:R$64, MATCH($E42&amp;"_"&amp;$I42, CARB_EFs!$M$9:$M$64, 0)))</f>
        <v/>
      </c>
      <c r="AA42" s="69" t="str">
        <f t="shared" ref="AA42:AA68" si="21">IF(ROW()-ROW($A$9)&gt;$G$7,"",(Q42*(1+V42*IF($O42/$P42&gt;1,1,$O42/$P42)))*AT42)</f>
        <v/>
      </c>
      <c r="AB42" s="68" t="str">
        <f t="shared" ref="AB42:AB68" si="22">IF(ROW()-ROW($A$9)&gt;$G$7, "", (R42*(1+W42*IF($O42/$P42&gt;1,1,$O42/$P42)))*AT42)</f>
        <v/>
      </c>
      <c r="AC42" s="68" t="str">
        <f t="shared" ref="AC42:AC68" si="23">IF(ROW()-ROW($A$9)&gt;$G$7, "", (S42*(1+X42*IF($O42/$P42&gt;1,1,$O42/$P42)))*AS42)</f>
        <v/>
      </c>
      <c r="AD42" s="68" t="str">
        <f t="shared" ref="AD42:AD68" si="24">IF(ROW()-ROW($A$9)&gt;$G$7, "", (T42*(1+Y42*IF($O42/$P42&gt;1,1,$O42/$P42)))*AU42)</f>
        <v/>
      </c>
      <c r="AE42" s="67" t="str">
        <f t="shared" ref="AE42:AE68" si="25">IF(ROW()-ROW($A$9)&gt;$G$7, "", U42*(1+Z42*IF($O42/$P42&gt;1,1,$O42/$P42)))</f>
        <v/>
      </c>
      <c r="AF42" s="67" t="str">
        <f t="shared" ref="AF42:AF68" si="26">IF(ROW()-ROW($A$9)&gt;$G$7, "", 15*10^-6*2*$L42)</f>
        <v/>
      </c>
      <c r="AG42" s="67" t="str">
        <f>IF(ROW()-ROW($A$9)&gt;$G$7, "", CARB_Defaults!L$9*$L42/CARB_Defaults!L$13)</f>
        <v/>
      </c>
      <c r="AH42" s="67" t="str">
        <f>IF(ROW()-ROW($A$9)&gt;$G$7, "", CARB_Defaults!L$10*$L42/CARB_Defaults!L$13)</f>
        <v/>
      </c>
      <c r="AI42" s="66" t="str">
        <f>IF(ROW()-ROW($A$9)&gt;$G$7, "", CARB_Defaults!L$11*$L42/CARB_Defaults!L$13)</f>
        <v/>
      </c>
      <c r="AJ42" s="117" t="str">
        <f t="shared" si="18"/>
        <v/>
      </c>
      <c r="AK42" s="81" t="str">
        <f t="shared" si="8"/>
        <v/>
      </c>
      <c r="AL42" s="81" t="str">
        <f t="shared" si="9"/>
        <v/>
      </c>
      <c r="AM42" s="81" t="str">
        <f t="shared" si="10"/>
        <v/>
      </c>
      <c r="AN42" s="81" t="str">
        <f t="shared" si="11"/>
        <v/>
      </c>
      <c r="AO42" s="82" t="str">
        <f t="shared" si="12"/>
        <v/>
      </c>
      <c r="AP42" s="82" t="str">
        <f t="shared" si="13"/>
        <v/>
      </c>
      <c r="AQ42" s="82" t="str">
        <f t="shared" si="14"/>
        <v/>
      </c>
      <c r="AR42" s="83" t="str">
        <f t="shared" si="15"/>
        <v/>
      </c>
      <c r="AS42" s="117" t="str">
        <f>IF(ROW()-ROW($A$9)&gt;$G$7,"",SUMIFS(CARB_EFs!AA$9:AA$20,CARB_EFs!$W$9:$W$20,Calculations!$J42,CARB_EFs!$Y$9:$Y$20,Calculations!$AV42))</f>
        <v/>
      </c>
      <c r="AT42" s="81" t="str">
        <f>IF(ROW()-ROW($A$9)&gt;$G$7,"",SUMIFS(CARB_EFs!AB$9:AB$20,CARB_EFs!$W$9:$W$20,Calculations!$J42,CARB_EFs!$Y$9:$Y$20,Calculations!$AV42))</f>
        <v/>
      </c>
      <c r="AU42" s="82" t="str">
        <f>IF(ROW()-ROW($A$9)&gt;$G$7,"",SUMIFS(CARB_EFs!AC$9:AC$20,CARB_EFs!$W$9:$W$20,Calculations!$J42,CARB_EFs!$Y$9:$Y$20,Calculations!$AV42))</f>
        <v/>
      </c>
      <c r="AV42" s="74" t="str">
        <f>IF(ROW()-ROW($A$9)&gt;$G$7,"",VLOOKUP($F42,CHOOSE($J42,CARB_EFs!$Y$9:$Y$11,CARB_EFs!$Y$12:$Y$14,CARB_EFs!$Y$15:$Y$17,CARB_EFs!$Y$18:$Y$20),1))</f>
        <v/>
      </c>
    </row>
    <row r="43" spans="2:48" x14ac:dyDescent="0.25">
      <c r="B43" s="44" t="str">
        <f>IF(ROW()-ROW($A$9)&gt;$G$7, "", Input!C61)</f>
        <v/>
      </c>
      <c r="C43" s="40" t="str">
        <f>IF(ROW()-ROW($A$9)&gt;$G$7, "", Input!D61)</f>
        <v/>
      </c>
      <c r="D43" s="45" t="str">
        <f t="shared" si="19"/>
        <v/>
      </c>
      <c r="E43" s="45" t="str">
        <f t="array" ref="E43">IF(ROW()-ROW($A$9)&gt;$G$7, "", INDEX(CARB_Defaults!G$16:G$43, MATCH(C43&amp;D43,CARB_Defaults!I$16:I$43&amp;CARB_Defaults!H$16:H$43, 0)))</f>
        <v/>
      </c>
      <c r="F43" s="135" t="str">
        <f>IF(ROW()-ROW($A$9)&gt;$G$7, "", IF(Input!$F61="",$C$7-ROUND(VLOOKUP(C43,CARB_Defaults!$P$9:$T$36,3,FALSE),0),Input!$F61))</f>
        <v/>
      </c>
      <c r="G43" s="135" t="str">
        <f t="shared" si="16"/>
        <v/>
      </c>
      <c r="H43" s="62" t="str">
        <f>IF(ROW()-ROW($A$9)&gt;$G$7, "", IF(Input!G61="",VLOOKUP(C43,CARB_Defaults!$P$9:$T$36,5,FALSE),Input!G61))</f>
        <v/>
      </c>
      <c r="I43" s="45" t="str">
        <f>IF(ROW()-ROW($A$9)&gt;$G$7, "", IF(LEFT(E43,1)&lt;&gt;"C",
INDEX(CARB_Defaults!C$9:C$17,MATCH(H43,CARB_Defaults!D$9:D$17,1)),
INDEX(CARB_Defaults!C$18:C$27,MATCH(H43,CARB_Defaults!D$18:D$27,1))))</f>
        <v/>
      </c>
      <c r="J43" s="45" t="str">
        <f t="shared" si="20"/>
        <v/>
      </c>
      <c r="K43" s="65" t="str">
        <f>IF(ROW()-ROW($A$9)&gt;$G$7,"",INDEX(CARB_Defaults!Q$9:Q$36,MATCH($C43,CARB_Defaults!P$9:P$36,0)))</f>
        <v/>
      </c>
      <c r="L43" s="65" t="str">
        <f>IF(ROW()-ROW($A$9)&gt;$G$7, "", INDEX(CARB_EFs!K$9:K$2624, MATCH($E43&amp;"_"&amp;$I43&amp;"_"&amp;$G43, CARB_EFs!$B$9:$B$2624, 0)))</f>
        <v/>
      </c>
      <c r="M43" s="121" t="str">
        <f>IF(ROW()-ROW($A$9)&gt;$G$7, "", Input!E61)</f>
        <v/>
      </c>
      <c r="N43" s="119" t="str">
        <f>IF(ROW()-ROW($A$9)&gt;$G$7,"",INDEX(CARB_Defaults!S$9:S$36,MATCH($E43,CARB_Defaults!O$9:O$36,0)))</f>
        <v/>
      </c>
      <c r="O43" s="78" t="str">
        <f t="shared" si="17"/>
        <v/>
      </c>
      <c r="P43" s="95" t="str">
        <f>IF(ROW()-ROW($A$9)&gt;$G$7, "", INDEX(CARB_Defaults!R$9:R$36, MATCH(C43, CARB_Defaults!P$9:P$36, 0)))</f>
        <v/>
      </c>
      <c r="Q43" s="69" t="str">
        <f>IF(ROW()-ROW($A$9)&gt;$G$7, "", INDEX(CARB_EFs!I$9:I$2624, MATCH($E43&amp;"_"&amp;$I43&amp;"_"&amp;$G43, CARB_EFs!$B$9:$B$2624, 0)))</f>
        <v/>
      </c>
      <c r="R43" s="67" t="str">
        <f>IF(ROW()-ROW($A$9)&gt;$G$7, "", INDEX(CARB_EFs!J$9:J$2624, MATCH($E43&amp;"_"&amp;$I43&amp;"_"&amp;$G43, CARB_EFs!$B$9:$B$2624, 0)))</f>
        <v/>
      </c>
      <c r="S43" s="67" t="str">
        <f>IF(ROW()-ROW($A$9)&gt;$G$7, "", INDEX(CARB_EFs!H$9:H$2624, MATCH($E43&amp;"_"&amp;$I43&amp;"_"&amp;$G43, CARB_EFs!$B$9:$B$2624, 0)))</f>
        <v/>
      </c>
      <c r="T43" s="67" t="str">
        <f>IF(ROW()-ROW($A$9)&gt;$G$7, "", INDEX(CARB_EFs!F$9:F$2624, MATCH($E43&amp;"_"&amp;$I43&amp;"_"&amp;$G43, CARB_EFs!$B$9:$B$2624, 0)))</f>
        <v/>
      </c>
      <c r="U43" s="66" t="str">
        <f>IF(ROW()-ROW($A$9)&gt;$G$7, "", INDEX(CARB_EFs!G$9:G$2624, MATCH($E43&amp;"_"&amp;$I43&amp;"_"&amp;$G43, CARB_EFs!$B$9:$B$2624, 0)))</f>
        <v/>
      </c>
      <c r="V43" s="72" t="str">
        <f>IF(ROW()-ROW($A$9)&gt;$G$7, "", INDEX(CARB_EFs!T$9:T$64, MATCH($E43&amp;"_"&amp;$I43, CARB_EFs!$M$9:$M$64, 0)))</f>
        <v/>
      </c>
      <c r="W43" s="103" t="str">
        <f>IF(ROW()-ROW($A$9)&gt;$G$7, "", INDEX(CARB_EFs!U$9:U$64, MATCH($E43&amp;"_"&amp;$I43, CARB_EFs!$M$9:$M$64, 0)))</f>
        <v/>
      </c>
      <c r="X43" s="103" t="str">
        <f>IF(ROW()-ROW($A$9)&gt;$G$7, "", INDEX(CARB_EFs!S$9:S$64, MATCH($E43&amp;"_"&amp;$I43, CARB_EFs!$M$9:$M$64, 0)))</f>
        <v/>
      </c>
      <c r="Y43" s="103" t="str">
        <f>IF(ROW()-ROW($A$9)&gt;$G$7, "", INDEX(CARB_EFs!P$9:P$64, MATCH($E43&amp;"_"&amp;$I43, CARB_EFs!$M$9:$M$64, 0)))</f>
        <v/>
      </c>
      <c r="Z43" s="57" t="str">
        <f>IF(ROW()-ROW($A$9)&gt;$G$7, "", INDEX(CARB_EFs!R$9:R$64, MATCH($E43&amp;"_"&amp;$I43, CARB_EFs!$M$9:$M$64, 0)))</f>
        <v/>
      </c>
      <c r="AA43" s="69" t="str">
        <f t="shared" si="21"/>
        <v/>
      </c>
      <c r="AB43" s="68" t="str">
        <f t="shared" si="22"/>
        <v/>
      </c>
      <c r="AC43" s="68" t="str">
        <f t="shared" si="23"/>
        <v/>
      </c>
      <c r="AD43" s="68" t="str">
        <f t="shared" si="24"/>
        <v/>
      </c>
      <c r="AE43" s="67" t="str">
        <f t="shared" si="25"/>
        <v/>
      </c>
      <c r="AF43" s="67" t="str">
        <f t="shared" si="26"/>
        <v/>
      </c>
      <c r="AG43" s="67" t="str">
        <f>IF(ROW()-ROW($A$9)&gt;$G$7, "", CARB_Defaults!L$9*$L43/CARB_Defaults!L$13)</f>
        <v/>
      </c>
      <c r="AH43" s="67" t="str">
        <f>IF(ROW()-ROW($A$9)&gt;$G$7, "", CARB_Defaults!L$10*$L43/CARB_Defaults!L$13)</f>
        <v/>
      </c>
      <c r="AI43" s="66" t="str">
        <f>IF(ROW()-ROW($A$9)&gt;$G$7, "", CARB_Defaults!L$11*$L43/CARB_Defaults!L$13)</f>
        <v/>
      </c>
      <c r="AJ43" s="117" t="str">
        <f t="shared" si="18"/>
        <v/>
      </c>
      <c r="AK43" s="81" t="str">
        <f t="shared" si="8"/>
        <v/>
      </c>
      <c r="AL43" s="81" t="str">
        <f t="shared" si="9"/>
        <v/>
      </c>
      <c r="AM43" s="81" t="str">
        <f t="shared" si="10"/>
        <v/>
      </c>
      <c r="AN43" s="81" t="str">
        <f t="shared" si="11"/>
        <v/>
      </c>
      <c r="AO43" s="82" t="str">
        <f t="shared" si="12"/>
        <v/>
      </c>
      <c r="AP43" s="82" t="str">
        <f t="shared" si="13"/>
        <v/>
      </c>
      <c r="AQ43" s="82" t="str">
        <f t="shared" si="14"/>
        <v/>
      </c>
      <c r="AR43" s="83" t="str">
        <f t="shared" si="15"/>
        <v/>
      </c>
      <c r="AS43" s="117" t="str">
        <f>IF(ROW()-ROW($A$9)&gt;$G$7,"",SUMIFS(CARB_EFs!AA$9:AA$20,CARB_EFs!$W$9:$W$20,Calculations!$J43,CARB_EFs!$Y$9:$Y$20,Calculations!$AV43))</f>
        <v/>
      </c>
      <c r="AT43" s="81" t="str">
        <f>IF(ROW()-ROW($A$9)&gt;$G$7,"",SUMIFS(CARB_EFs!AB$9:AB$20,CARB_EFs!$W$9:$W$20,Calculations!$J43,CARB_EFs!$Y$9:$Y$20,Calculations!$AV43))</f>
        <v/>
      </c>
      <c r="AU43" s="82" t="str">
        <f>IF(ROW()-ROW($A$9)&gt;$G$7,"",SUMIFS(CARB_EFs!AC$9:AC$20,CARB_EFs!$W$9:$W$20,Calculations!$J43,CARB_EFs!$Y$9:$Y$20,Calculations!$AV43))</f>
        <v/>
      </c>
      <c r="AV43" s="74" t="str">
        <f>IF(ROW()-ROW($A$9)&gt;$G$7,"",VLOOKUP($F43,CHOOSE($J43,CARB_EFs!$Y$9:$Y$11,CARB_EFs!$Y$12:$Y$14,CARB_EFs!$Y$15:$Y$17,CARB_EFs!$Y$18:$Y$20),1))</f>
        <v/>
      </c>
    </row>
    <row r="44" spans="2:48" x14ac:dyDescent="0.25">
      <c r="B44" s="44" t="str">
        <f>IF(ROW()-ROW($A$9)&gt;$G$7, "", Input!C62)</f>
        <v/>
      </c>
      <c r="C44" s="40" t="str">
        <f>IF(ROW()-ROW($A$9)&gt;$G$7, "", Input!D62)</f>
        <v/>
      </c>
      <c r="D44" s="45" t="str">
        <f t="shared" si="19"/>
        <v/>
      </c>
      <c r="E44" s="45" t="str">
        <f t="array" ref="E44">IF(ROW()-ROW($A$9)&gt;$G$7, "", INDEX(CARB_Defaults!G$16:G$43, MATCH(C44&amp;D44,CARB_Defaults!I$16:I$43&amp;CARB_Defaults!H$16:H$43, 0)))</f>
        <v/>
      </c>
      <c r="F44" s="135" t="str">
        <f>IF(ROW()-ROW($A$9)&gt;$G$7, "", IF(Input!$F62="",$C$7-ROUND(VLOOKUP(C44,CARB_Defaults!$P$9:$T$36,3,FALSE),0),Input!$F62))</f>
        <v/>
      </c>
      <c r="G44" s="135" t="str">
        <f t="shared" si="16"/>
        <v/>
      </c>
      <c r="H44" s="62" t="str">
        <f>IF(ROW()-ROW($A$9)&gt;$G$7, "", IF(Input!G62="",VLOOKUP(C44,CARB_Defaults!$P$9:$T$36,5,FALSE),Input!G62))</f>
        <v/>
      </c>
      <c r="I44" s="45" t="str">
        <f>IF(ROW()-ROW($A$9)&gt;$G$7, "", IF(LEFT(E44,1)&lt;&gt;"C",
INDEX(CARB_Defaults!C$9:C$17,MATCH(H44,CARB_Defaults!D$9:D$17,1)),
INDEX(CARB_Defaults!C$18:C$27,MATCH(H44,CARB_Defaults!D$18:D$27,1))))</f>
        <v/>
      </c>
      <c r="J44" s="45" t="str">
        <f t="shared" si="20"/>
        <v/>
      </c>
      <c r="K44" s="65" t="str">
        <f>IF(ROW()-ROW($A$9)&gt;$G$7,"",INDEX(CARB_Defaults!Q$9:Q$36,MATCH($C44,CARB_Defaults!P$9:P$36,0)))</f>
        <v/>
      </c>
      <c r="L44" s="65" t="str">
        <f>IF(ROW()-ROW($A$9)&gt;$G$7, "", INDEX(CARB_EFs!K$9:K$2624, MATCH($E44&amp;"_"&amp;$I44&amp;"_"&amp;$G44, CARB_EFs!$B$9:$B$2624, 0)))</f>
        <v/>
      </c>
      <c r="M44" s="121" t="str">
        <f>IF(ROW()-ROW($A$9)&gt;$G$7, "", Input!E62)</f>
        <v/>
      </c>
      <c r="N44" s="119" t="str">
        <f>IF(ROW()-ROW($A$9)&gt;$G$7,"",INDEX(CARB_Defaults!S$9:S$36,MATCH($E44,CARB_Defaults!O$9:O$36,0)))</f>
        <v/>
      </c>
      <c r="O44" s="78" t="str">
        <f t="shared" si="17"/>
        <v/>
      </c>
      <c r="P44" s="95" t="str">
        <f>IF(ROW()-ROW($A$9)&gt;$G$7, "", INDEX(CARB_Defaults!R$9:R$36, MATCH(C44, CARB_Defaults!P$9:P$36, 0)))</f>
        <v/>
      </c>
      <c r="Q44" s="69" t="str">
        <f>IF(ROW()-ROW($A$9)&gt;$G$7, "", INDEX(CARB_EFs!I$9:I$2624, MATCH($E44&amp;"_"&amp;$I44&amp;"_"&amp;$G44, CARB_EFs!$B$9:$B$2624, 0)))</f>
        <v/>
      </c>
      <c r="R44" s="67" t="str">
        <f>IF(ROW()-ROW($A$9)&gt;$G$7, "", INDEX(CARB_EFs!J$9:J$2624, MATCH($E44&amp;"_"&amp;$I44&amp;"_"&amp;$G44, CARB_EFs!$B$9:$B$2624, 0)))</f>
        <v/>
      </c>
      <c r="S44" s="67" t="str">
        <f>IF(ROW()-ROW($A$9)&gt;$G$7, "", INDEX(CARB_EFs!H$9:H$2624, MATCH($E44&amp;"_"&amp;$I44&amp;"_"&amp;$G44, CARB_EFs!$B$9:$B$2624, 0)))</f>
        <v/>
      </c>
      <c r="T44" s="67" t="str">
        <f>IF(ROW()-ROW($A$9)&gt;$G$7, "", INDEX(CARB_EFs!F$9:F$2624, MATCH($E44&amp;"_"&amp;$I44&amp;"_"&amp;$G44, CARB_EFs!$B$9:$B$2624, 0)))</f>
        <v/>
      </c>
      <c r="U44" s="66" t="str">
        <f>IF(ROW()-ROW($A$9)&gt;$G$7, "", INDEX(CARB_EFs!G$9:G$2624, MATCH($E44&amp;"_"&amp;$I44&amp;"_"&amp;$G44, CARB_EFs!$B$9:$B$2624, 0)))</f>
        <v/>
      </c>
      <c r="V44" s="72" t="str">
        <f>IF(ROW()-ROW($A$9)&gt;$G$7, "", INDEX(CARB_EFs!T$9:T$64, MATCH($E44&amp;"_"&amp;$I44, CARB_EFs!$M$9:$M$64, 0)))</f>
        <v/>
      </c>
      <c r="W44" s="103" t="str">
        <f>IF(ROW()-ROW($A$9)&gt;$G$7, "", INDEX(CARB_EFs!U$9:U$64, MATCH($E44&amp;"_"&amp;$I44, CARB_EFs!$M$9:$M$64, 0)))</f>
        <v/>
      </c>
      <c r="X44" s="103" t="str">
        <f>IF(ROW()-ROW($A$9)&gt;$G$7, "", INDEX(CARB_EFs!S$9:S$64, MATCH($E44&amp;"_"&amp;$I44, CARB_EFs!$M$9:$M$64, 0)))</f>
        <v/>
      </c>
      <c r="Y44" s="103" t="str">
        <f>IF(ROW()-ROW($A$9)&gt;$G$7, "", INDEX(CARB_EFs!P$9:P$64, MATCH($E44&amp;"_"&amp;$I44, CARB_EFs!$M$9:$M$64, 0)))</f>
        <v/>
      </c>
      <c r="Z44" s="57" t="str">
        <f>IF(ROW()-ROW($A$9)&gt;$G$7, "", INDEX(CARB_EFs!R$9:R$64, MATCH($E44&amp;"_"&amp;$I44, CARB_EFs!$M$9:$M$64, 0)))</f>
        <v/>
      </c>
      <c r="AA44" s="69" t="str">
        <f t="shared" si="21"/>
        <v/>
      </c>
      <c r="AB44" s="68" t="str">
        <f t="shared" si="22"/>
        <v/>
      </c>
      <c r="AC44" s="68" t="str">
        <f t="shared" si="23"/>
        <v/>
      </c>
      <c r="AD44" s="68" t="str">
        <f t="shared" si="24"/>
        <v/>
      </c>
      <c r="AE44" s="67" t="str">
        <f t="shared" si="25"/>
        <v/>
      </c>
      <c r="AF44" s="67" t="str">
        <f t="shared" si="26"/>
        <v/>
      </c>
      <c r="AG44" s="67" t="str">
        <f>IF(ROW()-ROW($A$9)&gt;$G$7, "", CARB_Defaults!L$9*$L44/CARB_Defaults!L$13)</f>
        <v/>
      </c>
      <c r="AH44" s="67" t="str">
        <f>IF(ROW()-ROW($A$9)&gt;$G$7, "", CARB_Defaults!L$10*$L44/CARB_Defaults!L$13)</f>
        <v/>
      </c>
      <c r="AI44" s="66" t="str">
        <f>IF(ROW()-ROW($A$9)&gt;$G$7, "", CARB_Defaults!L$11*$L44/CARB_Defaults!L$13)</f>
        <v/>
      </c>
      <c r="AJ44" s="117" t="str">
        <f t="shared" si="18"/>
        <v/>
      </c>
      <c r="AK44" s="81" t="str">
        <f t="shared" si="8"/>
        <v/>
      </c>
      <c r="AL44" s="81" t="str">
        <f t="shared" si="9"/>
        <v/>
      </c>
      <c r="AM44" s="81" t="str">
        <f t="shared" si="10"/>
        <v/>
      </c>
      <c r="AN44" s="81" t="str">
        <f t="shared" si="11"/>
        <v/>
      </c>
      <c r="AO44" s="82" t="str">
        <f t="shared" si="12"/>
        <v/>
      </c>
      <c r="AP44" s="82" t="str">
        <f t="shared" si="13"/>
        <v/>
      </c>
      <c r="AQ44" s="82" t="str">
        <f t="shared" si="14"/>
        <v/>
      </c>
      <c r="AR44" s="83" t="str">
        <f t="shared" si="15"/>
        <v/>
      </c>
      <c r="AS44" s="117" t="str">
        <f>IF(ROW()-ROW($A$9)&gt;$G$7,"",SUMIFS(CARB_EFs!AA$9:AA$20,CARB_EFs!$W$9:$W$20,Calculations!$J44,CARB_EFs!$Y$9:$Y$20,Calculations!$AV44))</f>
        <v/>
      </c>
      <c r="AT44" s="81" t="str">
        <f>IF(ROW()-ROW($A$9)&gt;$G$7,"",SUMIFS(CARB_EFs!AB$9:AB$20,CARB_EFs!$W$9:$W$20,Calculations!$J44,CARB_EFs!$Y$9:$Y$20,Calculations!$AV44))</f>
        <v/>
      </c>
      <c r="AU44" s="82" t="str">
        <f>IF(ROW()-ROW($A$9)&gt;$G$7,"",SUMIFS(CARB_EFs!AC$9:AC$20,CARB_EFs!$W$9:$W$20,Calculations!$J44,CARB_EFs!$Y$9:$Y$20,Calculations!$AV44))</f>
        <v/>
      </c>
      <c r="AV44" s="74" t="str">
        <f>IF(ROW()-ROW($A$9)&gt;$G$7,"",VLOOKUP($F44,CHOOSE($J44,CARB_EFs!$Y$9:$Y$11,CARB_EFs!$Y$12:$Y$14,CARB_EFs!$Y$15:$Y$17,CARB_EFs!$Y$18:$Y$20),1))</f>
        <v/>
      </c>
    </row>
    <row r="45" spans="2:48" x14ac:dyDescent="0.25">
      <c r="B45" s="44" t="str">
        <f>IF(ROW()-ROW($A$9)&gt;$G$7, "", Input!C63)</f>
        <v/>
      </c>
      <c r="C45" s="40" t="str">
        <f>IF(ROW()-ROW($A$9)&gt;$G$7, "", Input!D63)</f>
        <v/>
      </c>
      <c r="D45" s="45" t="str">
        <f t="shared" si="19"/>
        <v/>
      </c>
      <c r="E45" s="45" t="str">
        <f t="array" ref="E45">IF(ROW()-ROW($A$9)&gt;$G$7, "", INDEX(CARB_Defaults!G$16:G$43, MATCH(C45&amp;D45,CARB_Defaults!I$16:I$43&amp;CARB_Defaults!H$16:H$43, 0)))</f>
        <v/>
      </c>
      <c r="F45" s="135" t="str">
        <f>IF(ROW()-ROW($A$9)&gt;$G$7, "", IF(Input!$F63="",$C$7-ROUND(VLOOKUP(C45,CARB_Defaults!$P$9:$T$36,3,FALSE),0),Input!$F63))</f>
        <v/>
      </c>
      <c r="G45" s="135" t="str">
        <f t="shared" si="16"/>
        <v/>
      </c>
      <c r="H45" s="62" t="str">
        <f>IF(ROW()-ROW($A$9)&gt;$G$7, "", IF(Input!G63="",VLOOKUP(C45,CARB_Defaults!$P$9:$T$36,5,FALSE),Input!G63))</f>
        <v/>
      </c>
      <c r="I45" s="45" t="str">
        <f>IF(ROW()-ROW($A$9)&gt;$G$7, "", IF(LEFT(E45,1)&lt;&gt;"C",
INDEX(CARB_Defaults!C$9:C$17,MATCH(H45,CARB_Defaults!D$9:D$17,1)),
INDEX(CARB_Defaults!C$18:C$27,MATCH(H45,CARB_Defaults!D$18:D$27,1))))</f>
        <v/>
      </c>
      <c r="J45" s="45" t="str">
        <f t="shared" si="20"/>
        <v/>
      </c>
      <c r="K45" s="65" t="str">
        <f>IF(ROW()-ROW($A$9)&gt;$G$7,"",INDEX(CARB_Defaults!Q$9:Q$36,MATCH($C45,CARB_Defaults!P$9:P$36,0)))</f>
        <v/>
      </c>
      <c r="L45" s="65" t="str">
        <f>IF(ROW()-ROW($A$9)&gt;$G$7, "", INDEX(CARB_EFs!K$9:K$2624, MATCH($E45&amp;"_"&amp;$I45&amp;"_"&amp;$G45, CARB_EFs!$B$9:$B$2624, 0)))</f>
        <v/>
      </c>
      <c r="M45" s="121" t="str">
        <f>IF(ROW()-ROW($A$9)&gt;$G$7, "", Input!E63)</f>
        <v/>
      </c>
      <c r="N45" s="119" t="str">
        <f>IF(ROW()-ROW($A$9)&gt;$G$7,"",INDEX(CARB_Defaults!S$9:S$36,MATCH($E45,CARB_Defaults!O$9:O$36,0)))</f>
        <v/>
      </c>
      <c r="O45" s="78" t="str">
        <f t="shared" si="17"/>
        <v/>
      </c>
      <c r="P45" s="95" t="str">
        <f>IF(ROW()-ROW($A$9)&gt;$G$7, "", INDEX(CARB_Defaults!R$9:R$36, MATCH(C45, CARB_Defaults!P$9:P$36, 0)))</f>
        <v/>
      </c>
      <c r="Q45" s="69" t="str">
        <f>IF(ROW()-ROW($A$9)&gt;$G$7, "", INDEX(CARB_EFs!I$9:I$2624, MATCH($E45&amp;"_"&amp;$I45&amp;"_"&amp;$G45, CARB_EFs!$B$9:$B$2624, 0)))</f>
        <v/>
      </c>
      <c r="R45" s="67" t="str">
        <f>IF(ROW()-ROW($A$9)&gt;$G$7, "", INDEX(CARB_EFs!J$9:J$2624, MATCH($E45&amp;"_"&amp;$I45&amp;"_"&amp;$G45, CARB_EFs!$B$9:$B$2624, 0)))</f>
        <v/>
      </c>
      <c r="S45" s="67" t="str">
        <f>IF(ROW()-ROW($A$9)&gt;$G$7, "", INDEX(CARB_EFs!H$9:H$2624, MATCH($E45&amp;"_"&amp;$I45&amp;"_"&amp;$G45, CARB_EFs!$B$9:$B$2624, 0)))</f>
        <v/>
      </c>
      <c r="T45" s="67" t="str">
        <f>IF(ROW()-ROW($A$9)&gt;$G$7, "", INDEX(CARB_EFs!F$9:F$2624, MATCH($E45&amp;"_"&amp;$I45&amp;"_"&amp;$G45, CARB_EFs!$B$9:$B$2624, 0)))</f>
        <v/>
      </c>
      <c r="U45" s="66" t="str">
        <f>IF(ROW()-ROW($A$9)&gt;$G$7, "", INDEX(CARB_EFs!G$9:G$2624, MATCH($E45&amp;"_"&amp;$I45&amp;"_"&amp;$G45, CARB_EFs!$B$9:$B$2624, 0)))</f>
        <v/>
      </c>
      <c r="V45" s="72" t="str">
        <f>IF(ROW()-ROW($A$9)&gt;$G$7, "", INDEX(CARB_EFs!T$9:T$64, MATCH($E45&amp;"_"&amp;$I45, CARB_EFs!$M$9:$M$64, 0)))</f>
        <v/>
      </c>
      <c r="W45" s="103" t="str">
        <f>IF(ROW()-ROW($A$9)&gt;$G$7, "", INDEX(CARB_EFs!U$9:U$64, MATCH($E45&amp;"_"&amp;$I45, CARB_EFs!$M$9:$M$64, 0)))</f>
        <v/>
      </c>
      <c r="X45" s="103" t="str">
        <f>IF(ROW()-ROW($A$9)&gt;$G$7, "", INDEX(CARB_EFs!S$9:S$64, MATCH($E45&amp;"_"&amp;$I45, CARB_EFs!$M$9:$M$64, 0)))</f>
        <v/>
      </c>
      <c r="Y45" s="103" t="str">
        <f>IF(ROW()-ROW($A$9)&gt;$G$7, "", INDEX(CARB_EFs!P$9:P$64, MATCH($E45&amp;"_"&amp;$I45, CARB_EFs!$M$9:$M$64, 0)))</f>
        <v/>
      </c>
      <c r="Z45" s="57" t="str">
        <f>IF(ROW()-ROW($A$9)&gt;$G$7, "", INDEX(CARB_EFs!R$9:R$64, MATCH($E45&amp;"_"&amp;$I45, CARB_EFs!$M$9:$M$64, 0)))</f>
        <v/>
      </c>
      <c r="AA45" s="69" t="str">
        <f t="shared" si="21"/>
        <v/>
      </c>
      <c r="AB45" s="68" t="str">
        <f t="shared" si="22"/>
        <v/>
      </c>
      <c r="AC45" s="68" t="str">
        <f t="shared" si="23"/>
        <v/>
      </c>
      <c r="AD45" s="68" t="str">
        <f t="shared" si="24"/>
        <v/>
      </c>
      <c r="AE45" s="67" t="str">
        <f t="shared" si="25"/>
        <v/>
      </c>
      <c r="AF45" s="67" t="str">
        <f t="shared" si="26"/>
        <v/>
      </c>
      <c r="AG45" s="67" t="str">
        <f>IF(ROW()-ROW($A$9)&gt;$G$7, "", CARB_Defaults!L$9*$L45/CARB_Defaults!L$13)</f>
        <v/>
      </c>
      <c r="AH45" s="67" t="str">
        <f>IF(ROW()-ROW($A$9)&gt;$G$7, "", CARB_Defaults!L$10*$L45/CARB_Defaults!L$13)</f>
        <v/>
      </c>
      <c r="AI45" s="66" t="str">
        <f>IF(ROW()-ROW($A$9)&gt;$G$7, "", CARB_Defaults!L$11*$L45/CARB_Defaults!L$13)</f>
        <v/>
      </c>
      <c r="AJ45" s="117" t="str">
        <f t="shared" si="18"/>
        <v/>
      </c>
      <c r="AK45" s="81" t="str">
        <f t="shared" si="8"/>
        <v/>
      </c>
      <c r="AL45" s="81" t="str">
        <f t="shared" si="9"/>
        <v/>
      </c>
      <c r="AM45" s="81" t="str">
        <f t="shared" si="10"/>
        <v/>
      </c>
      <c r="AN45" s="81" t="str">
        <f t="shared" si="11"/>
        <v/>
      </c>
      <c r="AO45" s="82" t="str">
        <f t="shared" si="12"/>
        <v/>
      </c>
      <c r="AP45" s="82" t="str">
        <f t="shared" si="13"/>
        <v/>
      </c>
      <c r="AQ45" s="82" t="str">
        <f t="shared" si="14"/>
        <v/>
      </c>
      <c r="AR45" s="83" t="str">
        <f t="shared" si="15"/>
        <v/>
      </c>
      <c r="AS45" s="117" t="str">
        <f>IF(ROW()-ROW($A$9)&gt;$G$7,"",SUMIFS(CARB_EFs!AA$9:AA$20,CARB_EFs!$W$9:$W$20,Calculations!$J45,CARB_EFs!$Y$9:$Y$20,Calculations!$AV45))</f>
        <v/>
      </c>
      <c r="AT45" s="81" t="str">
        <f>IF(ROW()-ROW($A$9)&gt;$G$7,"",SUMIFS(CARB_EFs!AB$9:AB$20,CARB_EFs!$W$9:$W$20,Calculations!$J45,CARB_EFs!$Y$9:$Y$20,Calculations!$AV45))</f>
        <v/>
      </c>
      <c r="AU45" s="82" t="str">
        <f>IF(ROW()-ROW($A$9)&gt;$G$7,"",SUMIFS(CARB_EFs!AC$9:AC$20,CARB_EFs!$W$9:$W$20,Calculations!$J45,CARB_EFs!$Y$9:$Y$20,Calculations!$AV45))</f>
        <v/>
      </c>
      <c r="AV45" s="74" t="str">
        <f>IF(ROW()-ROW($A$9)&gt;$G$7,"",VLOOKUP($F45,CHOOSE($J45,CARB_EFs!$Y$9:$Y$11,CARB_EFs!$Y$12:$Y$14,CARB_EFs!$Y$15:$Y$17,CARB_EFs!$Y$18:$Y$20),1))</f>
        <v/>
      </c>
    </row>
    <row r="46" spans="2:48" x14ac:dyDescent="0.25">
      <c r="B46" s="44" t="str">
        <f>IF(ROW()-ROW($A$9)&gt;$G$7, "", Input!C64)</f>
        <v/>
      </c>
      <c r="C46" s="40" t="str">
        <f>IF(ROW()-ROW($A$9)&gt;$G$7, "", Input!D64)</f>
        <v/>
      </c>
      <c r="D46" s="45" t="str">
        <f t="shared" si="19"/>
        <v/>
      </c>
      <c r="E46" s="45" t="str">
        <f t="array" ref="E46">IF(ROW()-ROW($A$9)&gt;$G$7, "", INDEX(CARB_Defaults!G$16:G$43, MATCH(C46&amp;D46,CARB_Defaults!I$16:I$43&amp;CARB_Defaults!H$16:H$43, 0)))</f>
        <v/>
      </c>
      <c r="F46" s="135" t="str">
        <f>IF(ROW()-ROW($A$9)&gt;$G$7, "", IF(Input!$F64="",$C$7-ROUND(VLOOKUP(C46,CARB_Defaults!$P$9:$T$36,3,FALSE),0),Input!$F64))</f>
        <v/>
      </c>
      <c r="G46" s="135" t="str">
        <f t="shared" si="16"/>
        <v/>
      </c>
      <c r="H46" s="62" t="str">
        <f>IF(ROW()-ROW($A$9)&gt;$G$7, "", IF(Input!G64="",VLOOKUP(C46,CARB_Defaults!$P$9:$T$36,5,FALSE),Input!G64))</f>
        <v/>
      </c>
      <c r="I46" s="45" t="str">
        <f>IF(ROW()-ROW($A$9)&gt;$G$7, "", IF(LEFT(E46,1)&lt;&gt;"C",
INDEX(CARB_Defaults!C$9:C$17,MATCH(H46,CARB_Defaults!D$9:D$17,1)),
INDEX(CARB_Defaults!C$18:C$27,MATCH(H46,CARB_Defaults!D$18:D$27,1))))</f>
        <v/>
      </c>
      <c r="J46" s="45" t="str">
        <f t="shared" si="20"/>
        <v/>
      </c>
      <c r="K46" s="65" t="str">
        <f>IF(ROW()-ROW($A$9)&gt;$G$7,"",INDEX(CARB_Defaults!Q$9:Q$36,MATCH($C46,CARB_Defaults!P$9:P$36,0)))</f>
        <v/>
      </c>
      <c r="L46" s="65" t="str">
        <f>IF(ROW()-ROW($A$9)&gt;$G$7, "", INDEX(CARB_EFs!K$9:K$2624, MATCH($E46&amp;"_"&amp;$I46&amp;"_"&amp;$G46, CARB_EFs!$B$9:$B$2624, 0)))</f>
        <v/>
      </c>
      <c r="M46" s="121" t="str">
        <f>IF(ROW()-ROW($A$9)&gt;$G$7, "", Input!E64)</f>
        <v/>
      </c>
      <c r="N46" s="119" t="str">
        <f>IF(ROW()-ROW($A$9)&gt;$G$7,"",INDEX(CARB_Defaults!S$9:S$36,MATCH($E46,CARB_Defaults!O$9:O$36,0)))</f>
        <v/>
      </c>
      <c r="O46" s="78" t="str">
        <f t="shared" si="17"/>
        <v/>
      </c>
      <c r="P46" s="95" t="str">
        <f>IF(ROW()-ROW($A$9)&gt;$G$7, "", INDEX(CARB_Defaults!R$9:R$36, MATCH(C46, CARB_Defaults!P$9:P$36, 0)))</f>
        <v/>
      </c>
      <c r="Q46" s="69" t="str">
        <f>IF(ROW()-ROW($A$9)&gt;$G$7, "", INDEX(CARB_EFs!I$9:I$2624, MATCH($E46&amp;"_"&amp;$I46&amp;"_"&amp;$G46, CARB_EFs!$B$9:$B$2624, 0)))</f>
        <v/>
      </c>
      <c r="R46" s="67" t="str">
        <f>IF(ROW()-ROW($A$9)&gt;$G$7, "", INDEX(CARB_EFs!J$9:J$2624, MATCH($E46&amp;"_"&amp;$I46&amp;"_"&amp;$G46, CARB_EFs!$B$9:$B$2624, 0)))</f>
        <v/>
      </c>
      <c r="S46" s="67" t="str">
        <f>IF(ROW()-ROW($A$9)&gt;$G$7, "", INDEX(CARB_EFs!H$9:H$2624, MATCH($E46&amp;"_"&amp;$I46&amp;"_"&amp;$G46, CARB_EFs!$B$9:$B$2624, 0)))</f>
        <v/>
      </c>
      <c r="T46" s="67" t="str">
        <f>IF(ROW()-ROW($A$9)&gt;$G$7, "", INDEX(CARB_EFs!F$9:F$2624, MATCH($E46&amp;"_"&amp;$I46&amp;"_"&amp;$G46, CARB_EFs!$B$9:$B$2624, 0)))</f>
        <v/>
      </c>
      <c r="U46" s="66" t="str">
        <f>IF(ROW()-ROW($A$9)&gt;$G$7, "", INDEX(CARB_EFs!G$9:G$2624, MATCH($E46&amp;"_"&amp;$I46&amp;"_"&amp;$G46, CARB_EFs!$B$9:$B$2624, 0)))</f>
        <v/>
      </c>
      <c r="V46" s="72" t="str">
        <f>IF(ROW()-ROW($A$9)&gt;$G$7, "", INDEX(CARB_EFs!T$9:T$64, MATCH($E46&amp;"_"&amp;$I46, CARB_EFs!$M$9:$M$64, 0)))</f>
        <v/>
      </c>
      <c r="W46" s="103" t="str">
        <f>IF(ROW()-ROW($A$9)&gt;$G$7, "", INDEX(CARB_EFs!U$9:U$64, MATCH($E46&amp;"_"&amp;$I46, CARB_EFs!$M$9:$M$64, 0)))</f>
        <v/>
      </c>
      <c r="X46" s="103" t="str">
        <f>IF(ROW()-ROW($A$9)&gt;$G$7, "", INDEX(CARB_EFs!S$9:S$64, MATCH($E46&amp;"_"&amp;$I46, CARB_EFs!$M$9:$M$64, 0)))</f>
        <v/>
      </c>
      <c r="Y46" s="103" t="str">
        <f>IF(ROW()-ROW($A$9)&gt;$G$7, "", INDEX(CARB_EFs!P$9:P$64, MATCH($E46&amp;"_"&amp;$I46, CARB_EFs!$M$9:$M$64, 0)))</f>
        <v/>
      </c>
      <c r="Z46" s="57" t="str">
        <f>IF(ROW()-ROW($A$9)&gt;$G$7, "", INDEX(CARB_EFs!R$9:R$64, MATCH($E46&amp;"_"&amp;$I46, CARB_EFs!$M$9:$M$64, 0)))</f>
        <v/>
      </c>
      <c r="AA46" s="69" t="str">
        <f t="shared" si="21"/>
        <v/>
      </c>
      <c r="AB46" s="68" t="str">
        <f t="shared" si="22"/>
        <v/>
      </c>
      <c r="AC46" s="68" t="str">
        <f t="shared" si="23"/>
        <v/>
      </c>
      <c r="AD46" s="68" t="str">
        <f t="shared" si="24"/>
        <v/>
      </c>
      <c r="AE46" s="67" t="str">
        <f t="shared" si="25"/>
        <v/>
      </c>
      <c r="AF46" s="67" t="str">
        <f t="shared" si="26"/>
        <v/>
      </c>
      <c r="AG46" s="67" t="str">
        <f>IF(ROW()-ROW($A$9)&gt;$G$7, "", CARB_Defaults!L$9*$L46/CARB_Defaults!L$13)</f>
        <v/>
      </c>
      <c r="AH46" s="67" t="str">
        <f>IF(ROW()-ROW($A$9)&gt;$G$7, "", CARB_Defaults!L$10*$L46/CARB_Defaults!L$13)</f>
        <v/>
      </c>
      <c r="AI46" s="66" t="str">
        <f>IF(ROW()-ROW($A$9)&gt;$G$7, "", CARB_Defaults!L$11*$L46/CARB_Defaults!L$13)</f>
        <v/>
      </c>
      <c r="AJ46" s="117" t="str">
        <f t="shared" si="18"/>
        <v/>
      </c>
      <c r="AK46" s="81" t="str">
        <f t="shared" si="8"/>
        <v/>
      </c>
      <c r="AL46" s="81" t="str">
        <f t="shared" si="9"/>
        <v/>
      </c>
      <c r="AM46" s="81" t="str">
        <f t="shared" si="10"/>
        <v/>
      </c>
      <c r="AN46" s="81" t="str">
        <f t="shared" si="11"/>
        <v/>
      </c>
      <c r="AO46" s="82" t="str">
        <f t="shared" si="12"/>
        <v/>
      </c>
      <c r="AP46" s="82" t="str">
        <f t="shared" si="13"/>
        <v/>
      </c>
      <c r="AQ46" s="82" t="str">
        <f t="shared" si="14"/>
        <v/>
      </c>
      <c r="AR46" s="83" t="str">
        <f t="shared" si="15"/>
        <v/>
      </c>
      <c r="AS46" s="117" t="str">
        <f>IF(ROW()-ROW($A$9)&gt;$G$7,"",SUMIFS(CARB_EFs!AA$9:AA$20,CARB_EFs!$W$9:$W$20,Calculations!$J46,CARB_EFs!$Y$9:$Y$20,Calculations!$AV46))</f>
        <v/>
      </c>
      <c r="AT46" s="81" t="str">
        <f>IF(ROW()-ROW($A$9)&gt;$G$7,"",SUMIFS(CARB_EFs!AB$9:AB$20,CARB_EFs!$W$9:$W$20,Calculations!$J46,CARB_EFs!$Y$9:$Y$20,Calculations!$AV46))</f>
        <v/>
      </c>
      <c r="AU46" s="82" t="str">
        <f>IF(ROW()-ROW($A$9)&gt;$G$7,"",SUMIFS(CARB_EFs!AC$9:AC$20,CARB_EFs!$W$9:$W$20,Calculations!$J46,CARB_EFs!$Y$9:$Y$20,Calculations!$AV46))</f>
        <v/>
      </c>
      <c r="AV46" s="74" t="str">
        <f>IF(ROW()-ROW($A$9)&gt;$G$7,"",VLOOKUP($F46,CHOOSE($J46,CARB_EFs!$Y$9:$Y$11,CARB_EFs!$Y$12:$Y$14,CARB_EFs!$Y$15:$Y$17,CARB_EFs!$Y$18:$Y$20),1))</f>
        <v/>
      </c>
    </row>
    <row r="47" spans="2:48" x14ac:dyDescent="0.25">
      <c r="B47" s="44" t="str">
        <f>IF(ROW()-ROW($A$9)&gt;$G$7, "", Input!C65)</f>
        <v/>
      </c>
      <c r="C47" s="40" t="str">
        <f>IF(ROW()-ROW($A$9)&gt;$G$7, "", Input!D65)</f>
        <v/>
      </c>
      <c r="D47" s="45" t="str">
        <f t="shared" si="19"/>
        <v/>
      </c>
      <c r="E47" s="45" t="str">
        <f t="array" ref="E47">IF(ROW()-ROW($A$9)&gt;$G$7, "", INDEX(CARB_Defaults!G$16:G$43, MATCH(C47&amp;D47,CARB_Defaults!I$16:I$43&amp;CARB_Defaults!H$16:H$43, 0)))</f>
        <v/>
      </c>
      <c r="F47" s="135" t="str">
        <f>IF(ROW()-ROW($A$9)&gt;$G$7, "", IF(Input!$F65="",$C$7-ROUND(VLOOKUP(C47,CARB_Defaults!$P$9:$T$36,3,FALSE),0),Input!$F65))</f>
        <v/>
      </c>
      <c r="G47" s="135" t="str">
        <f t="shared" si="16"/>
        <v/>
      </c>
      <c r="H47" s="62" t="str">
        <f>IF(ROW()-ROW($A$9)&gt;$G$7, "", IF(Input!G65="",VLOOKUP(C47,CARB_Defaults!$P$9:$T$36,5,FALSE),Input!G65))</f>
        <v/>
      </c>
      <c r="I47" s="45" t="str">
        <f>IF(ROW()-ROW($A$9)&gt;$G$7, "", IF(LEFT(E47,1)&lt;&gt;"C",
INDEX(CARB_Defaults!C$9:C$17,MATCH(H47,CARB_Defaults!D$9:D$17,1)),
INDEX(CARB_Defaults!C$18:C$27,MATCH(H47,CARB_Defaults!D$18:D$27,1))))</f>
        <v/>
      </c>
      <c r="J47" s="45" t="str">
        <f t="shared" si="20"/>
        <v/>
      </c>
      <c r="K47" s="65" t="str">
        <f>IF(ROW()-ROW($A$9)&gt;$G$7,"",INDEX(CARB_Defaults!Q$9:Q$36,MATCH($C47,CARB_Defaults!P$9:P$36,0)))</f>
        <v/>
      </c>
      <c r="L47" s="65" t="str">
        <f>IF(ROW()-ROW($A$9)&gt;$G$7, "", INDEX(CARB_EFs!K$9:K$2624, MATCH($E47&amp;"_"&amp;$I47&amp;"_"&amp;$G47, CARB_EFs!$B$9:$B$2624, 0)))</f>
        <v/>
      </c>
      <c r="M47" s="121" t="str">
        <f>IF(ROW()-ROW($A$9)&gt;$G$7, "", Input!E65)</f>
        <v/>
      </c>
      <c r="N47" s="119" t="str">
        <f>IF(ROW()-ROW($A$9)&gt;$G$7,"",INDEX(CARB_Defaults!S$9:S$36,MATCH($E47,CARB_Defaults!O$9:O$36,0)))</f>
        <v/>
      </c>
      <c r="O47" s="78" t="str">
        <f t="shared" si="17"/>
        <v/>
      </c>
      <c r="P47" s="95" t="str">
        <f>IF(ROW()-ROW($A$9)&gt;$G$7, "", INDEX(CARB_Defaults!R$9:R$36, MATCH(C47, CARB_Defaults!P$9:P$36, 0)))</f>
        <v/>
      </c>
      <c r="Q47" s="69" t="str">
        <f>IF(ROW()-ROW($A$9)&gt;$G$7, "", INDEX(CARB_EFs!I$9:I$2624, MATCH($E47&amp;"_"&amp;$I47&amp;"_"&amp;$G47, CARB_EFs!$B$9:$B$2624, 0)))</f>
        <v/>
      </c>
      <c r="R47" s="67" t="str">
        <f>IF(ROW()-ROW($A$9)&gt;$G$7, "", INDEX(CARB_EFs!J$9:J$2624, MATCH($E47&amp;"_"&amp;$I47&amp;"_"&amp;$G47, CARB_EFs!$B$9:$B$2624, 0)))</f>
        <v/>
      </c>
      <c r="S47" s="67" t="str">
        <f>IF(ROW()-ROW($A$9)&gt;$G$7, "", INDEX(CARB_EFs!H$9:H$2624, MATCH($E47&amp;"_"&amp;$I47&amp;"_"&amp;$G47, CARB_EFs!$B$9:$B$2624, 0)))</f>
        <v/>
      </c>
      <c r="T47" s="67" t="str">
        <f>IF(ROW()-ROW($A$9)&gt;$G$7, "", INDEX(CARB_EFs!F$9:F$2624, MATCH($E47&amp;"_"&amp;$I47&amp;"_"&amp;$G47, CARB_EFs!$B$9:$B$2624, 0)))</f>
        <v/>
      </c>
      <c r="U47" s="66" t="str">
        <f>IF(ROW()-ROW($A$9)&gt;$G$7, "", INDEX(CARB_EFs!G$9:G$2624, MATCH($E47&amp;"_"&amp;$I47&amp;"_"&amp;$G47, CARB_EFs!$B$9:$B$2624, 0)))</f>
        <v/>
      </c>
      <c r="V47" s="72" t="str">
        <f>IF(ROW()-ROW($A$9)&gt;$G$7, "", INDEX(CARB_EFs!T$9:T$64, MATCH($E47&amp;"_"&amp;$I47, CARB_EFs!$M$9:$M$64, 0)))</f>
        <v/>
      </c>
      <c r="W47" s="103" t="str">
        <f>IF(ROW()-ROW($A$9)&gt;$G$7, "", INDEX(CARB_EFs!U$9:U$64, MATCH($E47&amp;"_"&amp;$I47, CARB_EFs!$M$9:$M$64, 0)))</f>
        <v/>
      </c>
      <c r="X47" s="103" t="str">
        <f>IF(ROW()-ROW($A$9)&gt;$G$7, "", INDEX(CARB_EFs!S$9:S$64, MATCH($E47&amp;"_"&amp;$I47, CARB_EFs!$M$9:$M$64, 0)))</f>
        <v/>
      </c>
      <c r="Y47" s="103" t="str">
        <f>IF(ROW()-ROW($A$9)&gt;$G$7, "", INDEX(CARB_EFs!P$9:P$64, MATCH($E47&amp;"_"&amp;$I47, CARB_EFs!$M$9:$M$64, 0)))</f>
        <v/>
      </c>
      <c r="Z47" s="57" t="str">
        <f>IF(ROW()-ROW($A$9)&gt;$G$7, "", INDEX(CARB_EFs!R$9:R$64, MATCH($E47&amp;"_"&amp;$I47, CARB_EFs!$M$9:$M$64, 0)))</f>
        <v/>
      </c>
      <c r="AA47" s="69" t="str">
        <f t="shared" si="21"/>
        <v/>
      </c>
      <c r="AB47" s="68" t="str">
        <f t="shared" si="22"/>
        <v/>
      </c>
      <c r="AC47" s="68" t="str">
        <f t="shared" si="23"/>
        <v/>
      </c>
      <c r="AD47" s="68" t="str">
        <f t="shared" si="24"/>
        <v/>
      </c>
      <c r="AE47" s="67" t="str">
        <f t="shared" si="25"/>
        <v/>
      </c>
      <c r="AF47" s="67" t="str">
        <f t="shared" si="26"/>
        <v/>
      </c>
      <c r="AG47" s="67" t="str">
        <f>IF(ROW()-ROW($A$9)&gt;$G$7, "", CARB_Defaults!L$9*$L47/CARB_Defaults!L$13)</f>
        <v/>
      </c>
      <c r="AH47" s="67" t="str">
        <f>IF(ROW()-ROW($A$9)&gt;$G$7, "", CARB_Defaults!L$10*$L47/CARB_Defaults!L$13)</f>
        <v/>
      </c>
      <c r="AI47" s="66" t="str">
        <f>IF(ROW()-ROW($A$9)&gt;$G$7, "", CARB_Defaults!L$11*$L47/CARB_Defaults!L$13)</f>
        <v/>
      </c>
      <c r="AJ47" s="117" t="str">
        <f t="shared" si="18"/>
        <v/>
      </c>
      <c r="AK47" s="81" t="str">
        <f t="shared" si="8"/>
        <v/>
      </c>
      <c r="AL47" s="81" t="str">
        <f t="shared" si="9"/>
        <v/>
      </c>
      <c r="AM47" s="81" t="str">
        <f t="shared" si="10"/>
        <v/>
      </c>
      <c r="AN47" s="81" t="str">
        <f t="shared" si="11"/>
        <v/>
      </c>
      <c r="AO47" s="82" t="str">
        <f t="shared" si="12"/>
        <v/>
      </c>
      <c r="AP47" s="82" t="str">
        <f t="shared" si="13"/>
        <v/>
      </c>
      <c r="AQ47" s="82" t="str">
        <f t="shared" si="14"/>
        <v/>
      </c>
      <c r="AR47" s="83" t="str">
        <f t="shared" si="15"/>
        <v/>
      </c>
      <c r="AS47" s="117" t="str">
        <f>IF(ROW()-ROW($A$9)&gt;$G$7,"",SUMIFS(CARB_EFs!AA$9:AA$20,CARB_EFs!$W$9:$W$20,Calculations!$J47,CARB_EFs!$Y$9:$Y$20,Calculations!$AV47))</f>
        <v/>
      </c>
      <c r="AT47" s="81" t="str">
        <f>IF(ROW()-ROW($A$9)&gt;$G$7,"",SUMIFS(CARB_EFs!AB$9:AB$20,CARB_EFs!$W$9:$W$20,Calculations!$J47,CARB_EFs!$Y$9:$Y$20,Calculations!$AV47))</f>
        <v/>
      </c>
      <c r="AU47" s="82" t="str">
        <f>IF(ROW()-ROW($A$9)&gt;$G$7,"",SUMIFS(CARB_EFs!AC$9:AC$20,CARB_EFs!$W$9:$W$20,Calculations!$J47,CARB_EFs!$Y$9:$Y$20,Calculations!$AV47))</f>
        <v/>
      </c>
      <c r="AV47" s="74" t="str">
        <f>IF(ROW()-ROW($A$9)&gt;$G$7,"",VLOOKUP($F47,CHOOSE($J47,CARB_EFs!$Y$9:$Y$11,CARB_EFs!$Y$12:$Y$14,CARB_EFs!$Y$15:$Y$17,CARB_EFs!$Y$18:$Y$20),1))</f>
        <v/>
      </c>
    </row>
    <row r="48" spans="2:48" x14ac:dyDescent="0.25">
      <c r="B48" s="44" t="str">
        <f>IF(ROW()-ROW($A$9)&gt;$G$7, "", Input!C66)</f>
        <v/>
      </c>
      <c r="C48" s="40" t="str">
        <f>IF(ROW()-ROW($A$9)&gt;$G$7, "", Input!D66)</f>
        <v/>
      </c>
      <c r="D48" s="45" t="str">
        <f t="shared" si="19"/>
        <v/>
      </c>
      <c r="E48" s="45" t="str">
        <f t="array" ref="E48">IF(ROW()-ROW($A$9)&gt;$G$7, "", INDEX(CARB_Defaults!G$16:G$43, MATCH(C48&amp;D48,CARB_Defaults!I$16:I$43&amp;CARB_Defaults!H$16:H$43, 0)))</f>
        <v/>
      </c>
      <c r="F48" s="135" t="str">
        <f>IF(ROW()-ROW($A$9)&gt;$G$7, "", IF(Input!$F66="",$C$7-ROUND(VLOOKUP(C48,CARB_Defaults!$P$9:$T$36,3,FALSE),0),Input!$F66))</f>
        <v/>
      </c>
      <c r="G48" s="135" t="str">
        <f t="shared" si="16"/>
        <v/>
      </c>
      <c r="H48" s="62" t="str">
        <f>IF(ROW()-ROW($A$9)&gt;$G$7, "", IF(Input!G66="",VLOOKUP(C48,CARB_Defaults!$P$9:$T$36,5,FALSE),Input!G66))</f>
        <v/>
      </c>
      <c r="I48" s="45" t="str">
        <f>IF(ROW()-ROW($A$9)&gt;$G$7, "", IF(LEFT(E48,1)&lt;&gt;"C",
INDEX(CARB_Defaults!C$9:C$17,MATCH(H48,CARB_Defaults!D$9:D$17,1)),
INDEX(CARB_Defaults!C$18:C$27,MATCH(H48,CARB_Defaults!D$18:D$27,1))))</f>
        <v/>
      </c>
      <c r="J48" s="45" t="str">
        <f t="shared" si="20"/>
        <v/>
      </c>
      <c r="K48" s="65" t="str">
        <f>IF(ROW()-ROW($A$9)&gt;$G$7,"",INDEX(CARB_Defaults!Q$9:Q$36,MATCH($C48,CARB_Defaults!P$9:P$36,0)))</f>
        <v/>
      </c>
      <c r="L48" s="65" t="str">
        <f>IF(ROW()-ROW($A$9)&gt;$G$7, "", INDEX(CARB_EFs!K$9:K$2624, MATCH($E48&amp;"_"&amp;$I48&amp;"_"&amp;$G48, CARB_EFs!$B$9:$B$2624, 0)))</f>
        <v/>
      </c>
      <c r="M48" s="121" t="str">
        <f>IF(ROW()-ROW($A$9)&gt;$G$7, "", Input!E66)</f>
        <v/>
      </c>
      <c r="N48" s="119" t="str">
        <f>IF(ROW()-ROW($A$9)&gt;$G$7,"",INDEX(CARB_Defaults!S$9:S$36,MATCH($E48,CARB_Defaults!O$9:O$36,0)))</f>
        <v/>
      </c>
      <c r="O48" s="78" t="str">
        <f t="shared" si="17"/>
        <v/>
      </c>
      <c r="P48" s="95" t="str">
        <f>IF(ROW()-ROW($A$9)&gt;$G$7, "", INDEX(CARB_Defaults!R$9:R$36, MATCH(C48, CARB_Defaults!P$9:P$36, 0)))</f>
        <v/>
      </c>
      <c r="Q48" s="69" t="str">
        <f>IF(ROW()-ROW($A$9)&gt;$G$7, "", INDEX(CARB_EFs!I$9:I$2624, MATCH($E48&amp;"_"&amp;$I48&amp;"_"&amp;$G48, CARB_EFs!$B$9:$B$2624, 0)))</f>
        <v/>
      </c>
      <c r="R48" s="67" t="str">
        <f>IF(ROW()-ROW($A$9)&gt;$G$7, "", INDEX(CARB_EFs!J$9:J$2624, MATCH($E48&amp;"_"&amp;$I48&amp;"_"&amp;$G48, CARB_EFs!$B$9:$B$2624, 0)))</f>
        <v/>
      </c>
      <c r="S48" s="67" t="str">
        <f>IF(ROW()-ROW($A$9)&gt;$G$7, "", INDEX(CARB_EFs!H$9:H$2624, MATCH($E48&amp;"_"&amp;$I48&amp;"_"&amp;$G48, CARB_EFs!$B$9:$B$2624, 0)))</f>
        <v/>
      </c>
      <c r="T48" s="67" t="str">
        <f>IF(ROW()-ROW($A$9)&gt;$G$7, "", INDEX(CARB_EFs!F$9:F$2624, MATCH($E48&amp;"_"&amp;$I48&amp;"_"&amp;$G48, CARB_EFs!$B$9:$B$2624, 0)))</f>
        <v/>
      </c>
      <c r="U48" s="66" t="str">
        <f>IF(ROW()-ROW($A$9)&gt;$G$7, "", INDEX(CARB_EFs!G$9:G$2624, MATCH($E48&amp;"_"&amp;$I48&amp;"_"&amp;$G48, CARB_EFs!$B$9:$B$2624, 0)))</f>
        <v/>
      </c>
      <c r="V48" s="72" t="str">
        <f>IF(ROW()-ROW($A$9)&gt;$G$7, "", INDEX(CARB_EFs!T$9:T$64, MATCH($E48&amp;"_"&amp;$I48, CARB_EFs!$M$9:$M$64, 0)))</f>
        <v/>
      </c>
      <c r="W48" s="103" t="str">
        <f>IF(ROW()-ROW($A$9)&gt;$G$7, "", INDEX(CARB_EFs!U$9:U$64, MATCH($E48&amp;"_"&amp;$I48, CARB_EFs!$M$9:$M$64, 0)))</f>
        <v/>
      </c>
      <c r="X48" s="103" t="str">
        <f>IF(ROW()-ROW($A$9)&gt;$G$7, "", INDEX(CARB_EFs!S$9:S$64, MATCH($E48&amp;"_"&amp;$I48, CARB_EFs!$M$9:$M$64, 0)))</f>
        <v/>
      </c>
      <c r="Y48" s="103" t="str">
        <f>IF(ROW()-ROW($A$9)&gt;$G$7, "", INDEX(CARB_EFs!P$9:P$64, MATCH($E48&amp;"_"&amp;$I48, CARB_EFs!$M$9:$M$64, 0)))</f>
        <v/>
      </c>
      <c r="Z48" s="57" t="str">
        <f>IF(ROW()-ROW($A$9)&gt;$G$7, "", INDEX(CARB_EFs!R$9:R$64, MATCH($E48&amp;"_"&amp;$I48, CARB_EFs!$M$9:$M$64, 0)))</f>
        <v/>
      </c>
      <c r="AA48" s="69" t="str">
        <f t="shared" si="21"/>
        <v/>
      </c>
      <c r="AB48" s="68" t="str">
        <f t="shared" si="22"/>
        <v/>
      </c>
      <c r="AC48" s="68" t="str">
        <f t="shared" si="23"/>
        <v/>
      </c>
      <c r="AD48" s="68" t="str">
        <f t="shared" si="24"/>
        <v/>
      </c>
      <c r="AE48" s="67" t="str">
        <f t="shared" si="25"/>
        <v/>
      </c>
      <c r="AF48" s="67" t="str">
        <f t="shared" si="26"/>
        <v/>
      </c>
      <c r="AG48" s="67" t="str">
        <f>IF(ROW()-ROW($A$9)&gt;$G$7, "", CARB_Defaults!L$9*$L48/CARB_Defaults!L$13)</f>
        <v/>
      </c>
      <c r="AH48" s="67" t="str">
        <f>IF(ROW()-ROW($A$9)&gt;$G$7, "", CARB_Defaults!L$10*$L48/CARB_Defaults!L$13)</f>
        <v/>
      </c>
      <c r="AI48" s="66" t="str">
        <f>IF(ROW()-ROW($A$9)&gt;$G$7, "", CARB_Defaults!L$11*$L48/CARB_Defaults!L$13)</f>
        <v/>
      </c>
      <c r="AJ48" s="117" t="str">
        <f t="shared" si="18"/>
        <v/>
      </c>
      <c r="AK48" s="81" t="str">
        <f t="shared" si="8"/>
        <v/>
      </c>
      <c r="AL48" s="81" t="str">
        <f t="shared" si="9"/>
        <v/>
      </c>
      <c r="AM48" s="81" t="str">
        <f t="shared" si="10"/>
        <v/>
      </c>
      <c r="AN48" s="81" t="str">
        <f t="shared" si="11"/>
        <v/>
      </c>
      <c r="AO48" s="82" t="str">
        <f t="shared" si="12"/>
        <v/>
      </c>
      <c r="AP48" s="82" t="str">
        <f t="shared" si="13"/>
        <v/>
      </c>
      <c r="AQ48" s="82" t="str">
        <f t="shared" si="14"/>
        <v/>
      </c>
      <c r="AR48" s="83" t="str">
        <f t="shared" si="15"/>
        <v/>
      </c>
      <c r="AS48" s="117" t="str">
        <f>IF(ROW()-ROW($A$9)&gt;$G$7,"",SUMIFS(CARB_EFs!AA$9:AA$20,CARB_EFs!$W$9:$W$20,Calculations!$J48,CARB_EFs!$Y$9:$Y$20,Calculations!$AV48))</f>
        <v/>
      </c>
      <c r="AT48" s="81" t="str">
        <f>IF(ROW()-ROW($A$9)&gt;$G$7,"",SUMIFS(CARB_EFs!AB$9:AB$20,CARB_EFs!$W$9:$W$20,Calculations!$J48,CARB_EFs!$Y$9:$Y$20,Calculations!$AV48))</f>
        <v/>
      </c>
      <c r="AU48" s="82" t="str">
        <f>IF(ROW()-ROW($A$9)&gt;$G$7,"",SUMIFS(CARB_EFs!AC$9:AC$20,CARB_EFs!$W$9:$W$20,Calculations!$J48,CARB_EFs!$Y$9:$Y$20,Calculations!$AV48))</f>
        <v/>
      </c>
      <c r="AV48" s="74" t="str">
        <f>IF(ROW()-ROW($A$9)&gt;$G$7,"",VLOOKUP($F48,CHOOSE($J48,CARB_EFs!$Y$9:$Y$11,CARB_EFs!$Y$12:$Y$14,CARB_EFs!$Y$15:$Y$17,CARB_EFs!$Y$18:$Y$20),1))</f>
        <v/>
      </c>
    </row>
    <row r="49" spans="2:48" x14ac:dyDescent="0.25">
      <c r="B49" s="44" t="str">
        <f>IF(ROW()-ROW($A$9)&gt;$G$7, "", Input!C67)</f>
        <v/>
      </c>
      <c r="C49" s="40" t="str">
        <f>IF(ROW()-ROW($A$9)&gt;$G$7, "", Input!D67)</f>
        <v/>
      </c>
      <c r="D49" s="45" t="str">
        <f t="shared" si="19"/>
        <v/>
      </c>
      <c r="E49" s="45" t="str">
        <f t="array" ref="E49">IF(ROW()-ROW($A$9)&gt;$G$7, "", INDEX(CARB_Defaults!G$16:G$43, MATCH(C49&amp;D49,CARB_Defaults!I$16:I$43&amp;CARB_Defaults!H$16:H$43, 0)))</f>
        <v/>
      </c>
      <c r="F49" s="135" t="str">
        <f>IF(ROW()-ROW($A$9)&gt;$G$7, "", IF(Input!$F67="",$C$7-ROUND(VLOOKUP(C49,CARB_Defaults!$P$9:$T$36,3,FALSE),0),Input!$F67))</f>
        <v/>
      </c>
      <c r="G49" s="135" t="str">
        <f t="shared" si="16"/>
        <v/>
      </c>
      <c r="H49" s="62" t="str">
        <f>IF(ROW()-ROW($A$9)&gt;$G$7, "", IF(Input!G67="",VLOOKUP(C49,CARB_Defaults!$P$9:$T$36,5,FALSE),Input!G67))</f>
        <v/>
      </c>
      <c r="I49" s="45" t="str">
        <f>IF(ROW()-ROW($A$9)&gt;$G$7, "", IF(LEFT(E49,1)&lt;&gt;"C",
INDEX(CARB_Defaults!C$9:C$17,MATCH(H49,CARB_Defaults!D$9:D$17,1)),
INDEX(CARB_Defaults!C$18:C$27,MATCH(H49,CARB_Defaults!D$18:D$27,1))))</f>
        <v/>
      </c>
      <c r="J49" s="45" t="str">
        <f t="shared" si="20"/>
        <v/>
      </c>
      <c r="K49" s="65" t="str">
        <f>IF(ROW()-ROW($A$9)&gt;$G$7,"",INDEX(CARB_Defaults!Q$9:Q$36,MATCH($C49,CARB_Defaults!P$9:P$36,0)))</f>
        <v/>
      </c>
      <c r="L49" s="65" t="str">
        <f>IF(ROW()-ROW($A$9)&gt;$G$7, "", INDEX(CARB_EFs!K$9:K$2624, MATCH($E49&amp;"_"&amp;$I49&amp;"_"&amp;$G49, CARB_EFs!$B$9:$B$2624, 0)))</f>
        <v/>
      </c>
      <c r="M49" s="121" t="str">
        <f>IF(ROW()-ROW($A$9)&gt;$G$7, "", Input!E67)</f>
        <v/>
      </c>
      <c r="N49" s="119" t="str">
        <f>IF(ROW()-ROW($A$9)&gt;$G$7,"",INDEX(CARB_Defaults!S$9:S$36,MATCH($E49,CARB_Defaults!O$9:O$36,0)))</f>
        <v/>
      </c>
      <c r="O49" s="78" t="str">
        <f t="shared" si="17"/>
        <v/>
      </c>
      <c r="P49" s="95" t="str">
        <f>IF(ROW()-ROW($A$9)&gt;$G$7, "", INDEX(CARB_Defaults!R$9:R$36, MATCH(C49, CARB_Defaults!P$9:P$36, 0)))</f>
        <v/>
      </c>
      <c r="Q49" s="69" t="str">
        <f>IF(ROW()-ROW($A$9)&gt;$G$7, "", INDEX(CARB_EFs!I$9:I$2624, MATCH($E49&amp;"_"&amp;$I49&amp;"_"&amp;$G49, CARB_EFs!$B$9:$B$2624, 0)))</f>
        <v/>
      </c>
      <c r="R49" s="67" t="str">
        <f>IF(ROW()-ROW($A$9)&gt;$G$7, "", INDEX(CARB_EFs!J$9:J$2624, MATCH($E49&amp;"_"&amp;$I49&amp;"_"&amp;$G49, CARB_EFs!$B$9:$B$2624, 0)))</f>
        <v/>
      </c>
      <c r="S49" s="67" t="str">
        <f>IF(ROW()-ROW($A$9)&gt;$G$7, "", INDEX(CARB_EFs!H$9:H$2624, MATCH($E49&amp;"_"&amp;$I49&amp;"_"&amp;$G49, CARB_EFs!$B$9:$B$2624, 0)))</f>
        <v/>
      </c>
      <c r="T49" s="67" t="str">
        <f>IF(ROW()-ROW($A$9)&gt;$G$7, "", INDEX(CARB_EFs!F$9:F$2624, MATCH($E49&amp;"_"&amp;$I49&amp;"_"&amp;$G49, CARB_EFs!$B$9:$B$2624, 0)))</f>
        <v/>
      </c>
      <c r="U49" s="66" t="str">
        <f>IF(ROW()-ROW($A$9)&gt;$G$7, "", INDEX(CARB_EFs!G$9:G$2624, MATCH($E49&amp;"_"&amp;$I49&amp;"_"&amp;$G49, CARB_EFs!$B$9:$B$2624, 0)))</f>
        <v/>
      </c>
      <c r="V49" s="72" t="str">
        <f>IF(ROW()-ROW($A$9)&gt;$G$7, "", INDEX(CARB_EFs!T$9:T$64, MATCH($E49&amp;"_"&amp;$I49, CARB_EFs!$M$9:$M$64, 0)))</f>
        <v/>
      </c>
      <c r="W49" s="103" t="str">
        <f>IF(ROW()-ROW($A$9)&gt;$G$7, "", INDEX(CARB_EFs!U$9:U$64, MATCH($E49&amp;"_"&amp;$I49, CARB_EFs!$M$9:$M$64, 0)))</f>
        <v/>
      </c>
      <c r="X49" s="103" t="str">
        <f>IF(ROW()-ROW($A$9)&gt;$G$7, "", INDEX(CARB_EFs!S$9:S$64, MATCH($E49&amp;"_"&amp;$I49, CARB_EFs!$M$9:$M$64, 0)))</f>
        <v/>
      </c>
      <c r="Y49" s="103" t="str">
        <f>IF(ROW()-ROW($A$9)&gt;$G$7, "", INDEX(CARB_EFs!P$9:P$64, MATCH($E49&amp;"_"&amp;$I49, CARB_EFs!$M$9:$M$64, 0)))</f>
        <v/>
      </c>
      <c r="Z49" s="57" t="str">
        <f>IF(ROW()-ROW($A$9)&gt;$G$7, "", INDEX(CARB_EFs!R$9:R$64, MATCH($E49&amp;"_"&amp;$I49, CARB_EFs!$M$9:$M$64, 0)))</f>
        <v/>
      </c>
      <c r="AA49" s="69" t="str">
        <f t="shared" si="21"/>
        <v/>
      </c>
      <c r="AB49" s="68" t="str">
        <f t="shared" si="22"/>
        <v/>
      </c>
      <c r="AC49" s="68" t="str">
        <f t="shared" si="23"/>
        <v/>
      </c>
      <c r="AD49" s="68" t="str">
        <f t="shared" si="24"/>
        <v/>
      </c>
      <c r="AE49" s="67" t="str">
        <f t="shared" si="25"/>
        <v/>
      </c>
      <c r="AF49" s="67" t="str">
        <f t="shared" si="26"/>
        <v/>
      </c>
      <c r="AG49" s="67" t="str">
        <f>IF(ROW()-ROW($A$9)&gt;$G$7, "", CARB_Defaults!L$9*$L49/CARB_Defaults!L$13)</f>
        <v/>
      </c>
      <c r="AH49" s="67" t="str">
        <f>IF(ROW()-ROW($A$9)&gt;$G$7, "", CARB_Defaults!L$10*$L49/CARB_Defaults!L$13)</f>
        <v/>
      </c>
      <c r="AI49" s="66" t="str">
        <f>IF(ROW()-ROW($A$9)&gt;$G$7, "", CARB_Defaults!L$11*$L49/CARB_Defaults!L$13)</f>
        <v/>
      </c>
      <c r="AJ49" s="117" t="str">
        <f t="shared" si="18"/>
        <v/>
      </c>
      <c r="AK49" s="81" t="str">
        <f t="shared" si="8"/>
        <v/>
      </c>
      <c r="AL49" s="81" t="str">
        <f t="shared" si="9"/>
        <v/>
      </c>
      <c r="AM49" s="81" t="str">
        <f t="shared" si="10"/>
        <v/>
      </c>
      <c r="AN49" s="81" t="str">
        <f t="shared" si="11"/>
        <v/>
      </c>
      <c r="AO49" s="82" t="str">
        <f t="shared" si="12"/>
        <v/>
      </c>
      <c r="AP49" s="82" t="str">
        <f t="shared" si="13"/>
        <v/>
      </c>
      <c r="AQ49" s="82" t="str">
        <f t="shared" si="14"/>
        <v/>
      </c>
      <c r="AR49" s="83" t="str">
        <f t="shared" si="15"/>
        <v/>
      </c>
      <c r="AS49" s="117" t="str">
        <f>IF(ROW()-ROW($A$9)&gt;$G$7,"",SUMIFS(CARB_EFs!AA$9:AA$20,CARB_EFs!$W$9:$W$20,Calculations!$J49,CARB_EFs!$Y$9:$Y$20,Calculations!$AV49))</f>
        <v/>
      </c>
      <c r="AT49" s="81" t="str">
        <f>IF(ROW()-ROW($A$9)&gt;$G$7,"",SUMIFS(CARB_EFs!AB$9:AB$20,CARB_EFs!$W$9:$W$20,Calculations!$J49,CARB_EFs!$Y$9:$Y$20,Calculations!$AV49))</f>
        <v/>
      </c>
      <c r="AU49" s="82" t="str">
        <f>IF(ROW()-ROW($A$9)&gt;$G$7,"",SUMIFS(CARB_EFs!AC$9:AC$20,CARB_EFs!$W$9:$W$20,Calculations!$J49,CARB_EFs!$Y$9:$Y$20,Calculations!$AV49))</f>
        <v/>
      </c>
      <c r="AV49" s="74" t="str">
        <f>IF(ROW()-ROW($A$9)&gt;$G$7,"",VLOOKUP($F49,CHOOSE($J49,CARB_EFs!$Y$9:$Y$11,CARB_EFs!$Y$12:$Y$14,CARB_EFs!$Y$15:$Y$17,CARB_EFs!$Y$18:$Y$20),1))</f>
        <v/>
      </c>
    </row>
    <row r="50" spans="2:48" x14ac:dyDescent="0.25">
      <c r="B50" s="44" t="str">
        <f>IF(ROW()-ROW($A$9)&gt;$G$7, "", Input!C68)</f>
        <v/>
      </c>
      <c r="C50" s="40" t="str">
        <f>IF(ROW()-ROW($A$9)&gt;$G$7, "", Input!D68)</f>
        <v/>
      </c>
      <c r="D50" s="45" t="str">
        <f t="shared" si="19"/>
        <v/>
      </c>
      <c r="E50" s="45" t="str">
        <f t="array" ref="E50">IF(ROW()-ROW($A$9)&gt;$G$7, "", INDEX(CARB_Defaults!G$16:G$43, MATCH(C50&amp;D50,CARB_Defaults!I$16:I$43&amp;CARB_Defaults!H$16:H$43, 0)))</f>
        <v/>
      </c>
      <c r="F50" s="135" t="str">
        <f>IF(ROW()-ROW($A$9)&gt;$G$7, "", IF(Input!$F68="",$C$7-ROUND(VLOOKUP(C50,CARB_Defaults!$P$9:$T$36,3,FALSE),0),Input!$F68))</f>
        <v/>
      </c>
      <c r="G50" s="135" t="str">
        <f t="shared" si="16"/>
        <v/>
      </c>
      <c r="H50" s="62" t="str">
        <f>IF(ROW()-ROW($A$9)&gt;$G$7, "", IF(Input!G68="",VLOOKUP(C50,CARB_Defaults!$P$9:$T$36,5,FALSE),Input!G68))</f>
        <v/>
      </c>
      <c r="I50" s="45" t="str">
        <f>IF(ROW()-ROW($A$9)&gt;$G$7, "", IF(LEFT(E50,1)&lt;&gt;"C",
INDEX(CARB_Defaults!C$9:C$17,MATCH(H50,CARB_Defaults!D$9:D$17,1)),
INDEX(CARB_Defaults!C$18:C$27,MATCH(H50,CARB_Defaults!D$18:D$27,1))))</f>
        <v/>
      </c>
      <c r="J50" s="45" t="str">
        <f t="shared" si="20"/>
        <v/>
      </c>
      <c r="K50" s="65" t="str">
        <f>IF(ROW()-ROW($A$9)&gt;$G$7,"",INDEX(CARB_Defaults!Q$9:Q$36,MATCH($C50,CARB_Defaults!P$9:P$36,0)))</f>
        <v/>
      </c>
      <c r="L50" s="65" t="str">
        <f>IF(ROW()-ROW($A$9)&gt;$G$7, "", INDEX(CARB_EFs!K$9:K$2624, MATCH($E50&amp;"_"&amp;$I50&amp;"_"&amp;$G50, CARB_EFs!$B$9:$B$2624, 0)))</f>
        <v/>
      </c>
      <c r="M50" s="121" t="str">
        <f>IF(ROW()-ROW($A$9)&gt;$G$7, "", Input!E68)</f>
        <v/>
      </c>
      <c r="N50" s="119" t="str">
        <f>IF(ROW()-ROW($A$9)&gt;$G$7,"",INDEX(CARB_Defaults!S$9:S$36,MATCH($E50,CARB_Defaults!O$9:O$36,0)))</f>
        <v/>
      </c>
      <c r="O50" s="78" t="str">
        <f t="shared" si="17"/>
        <v/>
      </c>
      <c r="P50" s="95" t="str">
        <f>IF(ROW()-ROW($A$9)&gt;$G$7, "", INDEX(CARB_Defaults!R$9:R$36, MATCH(C50, CARB_Defaults!P$9:P$36, 0)))</f>
        <v/>
      </c>
      <c r="Q50" s="69" t="str">
        <f>IF(ROW()-ROW($A$9)&gt;$G$7, "", INDEX(CARB_EFs!I$9:I$2624, MATCH($E50&amp;"_"&amp;$I50&amp;"_"&amp;$G50, CARB_EFs!$B$9:$B$2624, 0)))</f>
        <v/>
      </c>
      <c r="R50" s="67" t="str">
        <f>IF(ROW()-ROW($A$9)&gt;$G$7, "", INDEX(CARB_EFs!J$9:J$2624, MATCH($E50&amp;"_"&amp;$I50&amp;"_"&amp;$G50, CARB_EFs!$B$9:$B$2624, 0)))</f>
        <v/>
      </c>
      <c r="S50" s="67" t="str">
        <f>IF(ROW()-ROW($A$9)&gt;$G$7, "", INDEX(CARB_EFs!H$9:H$2624, MATCH($E50&amp;"_"&amp;$I50&amp;"_"&amp;$G50, CARB_EFs!$B$9:$B$2624, 0)))</f>
        <v/>
      </c>
      <c r="T50" s="67" t="str">
        <f>IF(ROW()-ROW($A$9)&gt;$G$7, "", INDEX(CARB_EFs!F$9:F$2624, MATCH($E50&amp;"_"&amp;$I50&amp;"_"&amp;$G50, CARB_EFs!$B$9:$B$2624, 0)))</f>
        <v/>
      </c>
      <c r="U50" s="66" t="str">
        <f>IF(ROW()-ROW($A$9)&gt;$G$7, "", INDEX(CARB_EFs!G$9:G$2624, MATCH($E50&amp;"_"&amp;$I50&amp;"_"&amp;$G50, CARB_EFs!$B$9:$B$2624, 0)))</f>
        <v/>
      </c>
      <c r="V50" s="72" t="str">
        <f>IF(ROW()-ROW($A$9)&gt;$G$7, "", INDEX(CARB_EFs!T$9:T$64, MATCH($E50&amp;"_"&amp;$I50, CARB_EFs!$M$9:$M$64, 0)))</f>
        <v/>
      </c>
      <c r="W50" s="103" t="str">
        <f>IF(ROW()-ROW($A$9)&gt;$G$7, "", INDEX(CARB_EFs!U$9:U$64, MATCH($E50&amp;"_"&amp;$I50, CARB_EFs!$M$9:$M$64, 0)))</f>
        <v/>
      </c>
      <c r="X50" s="103" t="str">
        <f>IF(ROW()-ROW($A$9)&gt;$G$7, "", INDEX(CARB_EFs!S$9:S$64, MATCH($E50&amp;"_"&amp;$I50, CARB_EFs!$M$9:$M$64, 0)))</f>
        <v/>
      </c>
      <c r="Y50" s="103" t="str">
        <f>IF(ROW()-ROW($A$9)&gt;$G$7, "", INDEX(CARB_EFs!P$9:P$64, MATCH($E50&amp;"_"&amp;$I50, CARB_EFs!$M$9:$M$64, 0)))</f>
        <v/>
      </c>
      <c r="Z50" s="57" t="str">
        <f>IF(ROW()-ROW($A$9)&gt;$G$7, "", INDEX(CARB_EFs!R$9:R$64, MATCH($E50&amp;"_"&amp;$I50, CARB_EFs!$M$9:$M$64, 0)))</f>
        <v/>
      </c>
      <c r="AA50" s="69" t="str">
        <f t="shared" si="21"/>
        <v/>
      </c>
      <c r="AB50" s="68" t="str">
        <f t="shared" si="22"/>
        <v/>
      </c>
      <c r="AC50" s="68" t="str">
        <f t="shared" si="23"/>
        <v/>
      </c>
      <c r="AD50" s="68" t="str">
        <f t="shared" si="24"/>
        <v/>
      </c>
      <c r="AE50" s="67" t="str">
        <f t="shared" si="25"/>
        <v/>
      </c>
      <c r="AF50" s="67" t="str">
        <f t="shared" si="26"/>
        <v/>
      </c>
      <c r="AG50" s="67" t="str">
        <f>IF(ROW()-ROW($A$9)&gt;$G$7, "", CARB_Defaults!L$9*$L50/CARB_Defaults!L$13)</f>
        <v/>
      </c>
      <c r="AH50" s="67" t="str">
        <f>IF(ROW()-ROW($A$9)&gt;$G$7, "", CARB_Defaults!L$10*$L50/CARB_Defaults!L$13)</f>
        <v/>
      </c>
      <c r="AI50" s="66" t="str">
        <f>IF(ROW()-ROW($A$9)&gt;$G$7, "", CARB_Defaults!L$11*$L50/CARB_Defaults!L$13)</f>
        <v/>
      </c>
      <c r="AJ50" s="117" t="str">
        <f t="shared" si="18"/>
        <v/>
      </c>
      <c r="AK50" s="81" t="str">
        <f t="shared" si="8"/>
        <v/>
      </c>
      <c r="AL50" s="81" t="str">
        <f t="shared" si="9"/>
        <v/>
      </c>
      <c r="AM50" s="81" t="str">
        <f t="shared" si="10"/>
        <v/>
      </c>
      <c r="AN50" s="81" t="str">
        <f t="shared" si="11"/>
        <v/>
      </c>
      <c r="AO50" s="82" t="str">
        <f t="shared" si="12"/>
        <v/>
      </c>
      <c r="AP50" s="82" t="str">
        <f t="shared" si="13"/>
        <v/>
      </c>
      <c r="AQ50" s="82" t="str">
        <f t="shared" si="14"/>
        <v/>
      </c>
      <c r="AR50" s="83" t="str">
        <f t="shared" si="15"/>
        <v/>
      </c>
      <c r="AS50" s="117" t="str">
        <f>IF(ROW()-ROW($A$9)&gt;$G$7,"",SUMIFS(CARB_EFs!AA$9:AA$20,CARB_EFs!$W$9:$W$20,Calculations!$J50,CARB_EFs!$Y$9:$Y$20,Calculations!$AV50))</f>
        <v/>
      </c>
      <c r="AT50" s="81" t="str">
        <f>IF(ROW()-ROW($A$9)&gt;$G$7,"",SUMIFS(CARB_EFs!AB$9:AB$20,CARB_EFs!$W$9:$W$20,Calculations!$J50,CARB_EFs!$Y$9:$Y$20,Calculations!$AV50))</f>
        <v/>
      </c>
      <c r="AU50" s="82" t="str">
        <f>IF(ROW()-ROW($A$9)&gt;$G$7,"",SUMIFS(CARB_EFs!AC$9:AC$20,CARB_EFs!$W$9:$W$20,Calculations!$J50,CARB_EFs!$Y$9:$Y$20,Calculations!$AV50))</f>
        <v/>
      </c>
      <c r="AV50" s="74" t="str">
        <f>IF(ROW()-ROW($A$9)&gt;$G$7,"",VLOOKUP($F50,CHOOSE($J50,CARB_EFs!$Y$9:$Y$11,CARB_EFs!$Y$12:$Y$14,CARB_EFs!$Y$15:$Y$17,CARB_EFs!$Y$18:$Y$20),1))</f>
        <v/>
      </c>
    </row>
    <row r="51" spans="2:48" x14ac:dyDescent="0.25">
      <c r="B51" s="44" t="str">
        <f>IF(ROW()-ROW($A$9)&gt;$G$7, "", Input!C69)</f>
        <v/>
      </c>
      <c r="C51" s="40" t="str">
        <f>IF(ROW()-ROW($A$9)&gt;$G$7, "", Input!D69)</f>
        <v/>
      </c>
      <c r="D51" s="45" t="str">
        <f t="shared" si="19"/>
        <v/>
      </c>
      <c r="E51" s="45" t="str">
        <f t="array" ref="E51">IF(ROW()-ROW($A$9)&gt;$G$7, "", INDEX(CARB_Defaults!G$16:G$43, MATCH(C51&amp;D51,CARB_Defaults!I$16:I$43&amp;CARB_Defaults!H$16:H$43, 0)))</f>
        <v/>
      </c>
      <c r="F51" s="135" t="str">
        <f>IF(ROW()-ROW($A$9)&gt;$G$7, "", IF(Input!$F69="",$C$7-ROUND(VLOOKUP(C51,CARB_Defaults!$P$9:$T$36,3,FALSE),0),Input!$F69))</f>
        <v/>
      </c>
      <c r="G51" s="135" t="str">
        <f t="shared" si="16"/>
        <v/>
      </c>
      <c r="H51" s="62" t="str">
        <f>IF(ROW()-ROW($A$9)&gt;$G$7, "", IF(Input!G69="",VLOOKUP(C51,CARB_Defaults!$P$9:$T$36,5,FALSE),Input!G69))</f>
        <v/>
      </c>
      <c r="I51" s="45" t="str">
        <f>IF(ROW()-ROW($A$9)&gt;$G$7, "", IF(LEFT(E51,1)&lt;&gt;"C",
INDEX(CARB_Defaults!C$9:C$17,MATCH(H51,CARB_Defaults!D$9:D$17,1)),
INDEX(CARB_Defaults!C$18:C$27,MATCH(H51,CARB_Defaults!D$18:D$27,1))))</f>
        <v/>
      </c>
      <c r="J51" s="45" t="str">
        <f t="shared" si="20"/>
        <v/>
      </c>
      <c r="K51" s="65" t="str">
        <f>IF(ROW()-ROW($A$9)&gt;$G$7,"",INDEX(CARB_Defaults!Q$9:Q$36,MATCH($C51,CARB_Defaults!P$9:P$36,0)))</f>
        <v/>
      </c>
      <c r="L51" s="65" t="str">
        <f>IF(ROW()-ROW($A$9)&gt;$G$7, "", INDEX(CARB_EFs!K$9:K$2624, MATCH($E51&amp;"_"&amp;$I51&amp;"_"&amp;$G51, CARB_EFs!$B$9:$B$2624, 0)))</f>
        <v/>
      </c>
      <c r="M51" s="121" t="str">
        <f>IF(ROW()-ROW($A$9)&gt;$G$7, "", Input!E69)</f>
        <v/>
      </c>
      <c r="N51" s="119" t="str">
        <f>IF(ROW()-ROW($A$9)&gt;$G$7,"",INDEX(CARB_Defaults!S$9:S$36,MATCH($E51,CARB_Defaults!O$9:O$36,0)))</f>
        <v/>
      </c>
      <c r="O51" s="78" t="str">
        <f t="shared" si="17"/>
        <v/>
      </c>
      <c r="P51" s="95" t="str">
        <f>IF(ROW()-ROW($A$9)&gt;$G$7, "", INDEX(CARB_Defaults!R$9:R$36, MATCH(C51, CARB_Defaults!P$9:P$36, 0)))</f>
        <v/>
      </c>
      <c r="Q51" s="69" t="str">
        <f>IF(ROW()-ROW($A$9)&gt;$G$7, "", INDEX(CARB_EFs!I$9:I$2624, MATCH($E51&amp;"_"&amp;$I51&amp;"_"&amp;$G51, CARB_EFs!$B$9:$B$2624, 0)))</f>
        <v/>
      </c>
      <c r="R51" s="67" t="str">
        <f>IF(ROW()-ROW($A$9)&gt;$G$7, "", INDEX(CARB_EFs!J$9:J$2624, MATCH($E51&amp;"_"&amp;$I51&amp;"_"&amp;$G51, CARB_EFs!$B$9:$B$2624, 0)))</f>
        <v/>
      </c>
      <c r="S51" s="67" t="str">
        <f>IF(ROW()-ROW($A$9)&gt;$G$7, "", INDEX(CARB_EFs!H$9:H$2624, MATCH($E51&amp;"_"&amp;$I51&amp;"_"&amp;$G51, CARB_EFs!$B$9:$B$2624, 0)))</f>
        <v/>
      </c>
      <c r="T51" s="67" t="str">
        <f>IF(ROW()-ROW($A$9)&gt;$G$7, "", INDEX(CARB_EFs!F$9:F$2624, MATCH($E51&amp;"_"&amp;$I51&amp;"_"&amp;$G51, CARB_EFs!$B$9:$B$2624, 0)))</f>
        <v/>
      </c>
      <c r="U51" s="66" t="str">
        <f>IF(ROW()-ROW($A$9)&gt;$G$7, "", INDEX(CARB_EFs!G$9:G$2624, MATCH($E51&amp;"_"&amp;$I51&amp;"_"&amp;$G51, CARB_EFs!$B$9:$B$2624, 0)))</f>
        <v/>
      </c>
      <c r="V51" s="72" t="str">
        <f>IF(ROW()-ROW($A$9)&gt;$G$7, "", INDEX(CARB_EFs!T$9:T$64, MATCH($E51&amp;"_"&amp;$I51, CARB_EFs!$M$9:$M$64, 0)))</f>
        <v/>
      </c>
      <c r="W51" s="103" t="str">
        <f>IF(ROW()-ROW($A$9)&gt;$G$7, "", INDEX(CARB_EFs!U$9:U$64, MATCH($E51&amp;"_"&amp;$I51, CARB_EFs!$M$9:$M$64, 0)))</f>
        <v/>
      </c>
      <c r="X51" s="103" t="str">
        <f>IF(ROW()-ROW($A$9)&gt;$G$7, "", INDEX(CARB_EFs!S$9:S$64, MATCH($E51&amp;"_"&amp;$I51, CARB_EFs!$M$9:$M$64, 0)))</f>
        <v/>
      </c>
      <c r="Y51" s="103" t="str">
        <f>IF(ROW()-ROW($A$9)&gt;$G$7, "", INDEX(CARB_EFs!P$9:P$64, MATCH($E51&amp;"_"&amp;$I51, CARB_EFs!$M$9:$M$64, 0)))</f>
        <v/>
      </c>
      <c r="Z51" s="57" t="str">
        <f>IF(ROW()-ROW($A$9)&gt;$G$7, "", INDEX(CARB_EFs!R$9:R$64, MATCH($E51&amp;"_"&amp;$I51, CARB_EFs!$M$9:$M$64, 0)))</f>
        <v/>
      </c>
      <c r="AA51" s="69" t="str">
        <f t="shared" si="21"/>
        <v/>
      </c>
      <c r="AB51" s="68" t="str">
        <f t="shared" si="22"/>
        <v/>
      </c>
      <c r="AC51" s="68" t="str">
        <f t="shared" si="23"/>
        <v/>
      </c>
      <c r="AD51" s="68" t="str">
        <f t="shared" si="24"/>
        <v/>
      </c>
      <c r="AE51" s="67" t="str">
        <f t="shared" si="25"/>
        <v/>
      </c>
      <c r="AF51" s="67" t="str">
        <f t="shared" si="26"/>
        <v/>
      </c>
      <c r="AG51" s="67" t="str">
        <f>IF(ROW()-ROW($A$9)&gt;$G$7, "", CARB_Defaults!L$9*$L51/CARB_Defaults!L$13)</f>
        <v/>
      </c>
      <c r="AH51" s="67" t="str">
        <f>IF(ROW()-ROW($A$9)&gt;$G$7, "", CARB_Defaults!L$10*$L51/CARB_Defaults!L$13)</f>
        <v/>
      </c>
      <c r="AI51" s="66" t="str">
        <f>IF(ROW()-ROW($A$9)&gt;$G$7, "", CARB_Defaults!L$11*$L51/CARB_Defaults!L$13)</f>
        <v/>
      </c>
      <c r="AJ51" s="117" t="str">
        <f t="shared" si="18"/>
        <v/>
      </c>
      <c r="AK51" s="81" t="str">
        <f t="shared" si="8"/>
        <v/>
      </c>
      <c r="AL51" s="81" t="str">
        <f t="shared" si="9"/>
        <v/>
      </c>
      <c r="AM51" s="81" t="str">
        <f t="shared" si="10"/>
        <v/>
      </c>
      <c r="AN51" s="81" t="str">
        <f t="shared" si="11"/>
        <v/>
      </c>
      <c r="AO51" s="82" t="str">
        <f t="shared" si="12"/>
        <v/>
      </c>
      <c r="AP51" s="82" t="str">
        <f t="shared" si="13"/>
        <v/>
      </c>
      <c r="AQ51" s="82" t="str">
        <f t="shared" si="14"/>
        <v/>
      </c>
      <c r="AR51" s="83" t="str">
        <f t="shared" si="15"/>
        <v/>
      </c>
      <c r="AS51" s="117" t="str">
        <f>IF(ROW()-ROW($A$9)&gt;$G$7,"",SUMIFS(CARB_EFs!AA$9:AA$20,CARB_EFs!$W$9:$W$20,Calculations!$J51,CARB_EFs!$Y$9:$Y$20,Calculations!$AV51))</f>
        <v/>
      </c>
      <c r="AT51" s="81" t="str">
        <f>IF(ROW()-ROW($A$9)&gt;$G$7,"",SUMIFS(CARB_EFs!AB$9:AB$20,CARB_EFs!$W$9:$W$20,Calculations!$J51,CARB_EFs!$Y$9:$Y$20,Calculations!$AV51))</f>
        <v/>
      </c>
      <c r="AU51" s="82" t="str">
        <f>IF(ROW()-ROW($A$9)&gt;$G$7,"",SUMIFS(CARB_EFs!AC$9:AC$20,CARB_EFs!$W$9:$W$20,Calculations!$J51,CARB_EFs!$Y$9:$Y$20,Calculations!$AV51))</f>
        <v/>
      </c>
      <c r="AV51" s="74" t="str">
        <f>IF(ROW()-ROW($A$9)&gt;$G$7,"",VLOOKUP($F51,CHOOSE($J51,CARB_EFs!$Y$9:$Y$11,CARB_EFs!$Y$12:$Y$14,CARB_EFs!$Y$15:$Y$17,CARB_EFs!$Y$18:$Y$20),1))</f>
        <v/>
      </c>
    </row>
    <row r="52" spans="2:48" x14ac:dyDescent="0.25">
      <c r="B52" s="44" t="str">
        <f>IF(ROW()-ROW($A$9)&gt;$G$7, "", Input!C70)</f>
        <v/>
      </c>
      <c r="C52" s="40" t="str">
        <f>IF(ROW()-ROW($A$9)&gt;$G$7, "", Input!D70)</f>
        <v/>
      </c>
      <c r="D52" s="45" t="str">
        <f t="shared" si="19"/>
        <v/>
      </c>
      <c r="E52" s="45" t="str">
        <f t="array" ref="E52">IF(ROW()-ROW($A$9)&gt;$G$7, "", INDEX(CARB_Defaults!G$16:G$43, MATCH(C52&amp;D52,CARB_Defaults!I$16:I$43&amp;CARB_Defaults!H$16:H$43, 0)))</f>
        <v/>
      </c>
      <c r="F52" s="135" t="str">
        <f>IF(ROW()-ROW($A$9)&gt;$G$7, "", IF(Input!$F70="",$C$7-ROUND(VLOOKUP(C52,CARB_Defaults!$P$9:$T$36,3,FALSE),0),Input!$F70))</f>
        <v/>
      </c>
      <c r="G52" s="135" t="str">
        <f t="shared" si="16"/>
        <v/>
      </c>
      <c r="H52" s="62" t="str">
        <f>IF(ROW()-ROW($A$9)&gt;$G$7, "", IF(Input!G70="",VLOOKUP(C52,CARB_Defaults!$P$9:$T$36,5,FALSE),Input!G70))</f>
        <v/>
      </c>
      <c r="I52" s="45" t="str">
        <f>IF(ROW()-ROW($A$9)&gt;$G$7, "", IF(LEFT(E52,1)&lt;&gt;"C",
INDEX(CARB_Defaults!C$9:C$17,MATCH(H52,CARB_Defaults!D$9:D$17,1)),
INDEX(CARB_Defaults!C$18:C$27,MATCH(H52,CARB_Defaults!D$18:D$27,1))))</f>
        <v/>
      </c>
      <c r="J52" s="45" t="str">
        <f t="shared" si="20"/>
        <v/>
      </c>
      <c r="K52" s="65" t="str">
        <f>IF(ROW()-ROW($A$9)&gt;$G$7,"",INDEX(CARB_Defaults!Q$9:Q$36,MATCH($C52,CARB_Defaults!P$9:P$36,0)))</f>
        <v/>
      </c>
      <c r="L52" s="65" t="str">
        <f>IF(ROW()-ROW($A$9)&gt;$G$7, "", INDEX(CARB_EFs!K$9:K$2624, MATCH($E52&amp;"_"&amp;$I52&amp;"_"&amp;$G52, CARB_EFs!$B$9:$B$2624, 0)))</f>
        <v/>
      </c>
      <c r="M52" s="121" t="str">
        <f>IF(ROW()-ROW($A$9)&gt;$G$7, "", Input!E70)</f>
        <v/>
      </c>
      <c r="N52" s="119" t="str">
        <f>IF(ROW()-ROW($A$9)&gt;$G$7,"",INDEX(CARB_Defaults!S$9:S$36,MATCH($E52,CARB_Defaults!O$9:O$36,0)))</f>
        <v/>
      </c>
      <c r="O52" s="78" t="str">
        <f t="shared" si="17"/>
        <v/>
      </c>
      <c r="P52" s="95" t="str">
        <f>IF(ROW()-ROW($A$9)&gt;$G$7, "", INDEX(CARB_Defaults!R$9:R$36, MATCH(C52, CARB_Defaults!P$9:P$36, 0)))</f>
        <v/>
      </c>
      <c r="Q52" s="69" t="str">
        <f>IF(ROW()-ROW($A$9)&gt;$G$7, "", INDEX(CARB_EFs!I$9:I$2624, MATCH($E52&amp;"_"&amp;$I52&amp;"_"&amp;$G52, CARB_EFs!$B$9:$B$2624, 0)))</f>
        <v/>
      </c>
      <c r="R52" s="67" t="str">
        <f>IF(ROW()-ROW($A$9)&gt;$G$7, "", INDEX(CARB_EFs!J$9:J$2624, MATCH($E52&amp;"_"&amp;$I52&amp;"_"&amp;$G52, CARB_EFs!$B$9:$B$2624, 0)))</f>
        <v/>
      </c>
      <c r="S52" s="67" t="str">
        <f>IF(ROW()-ROW($A$9)&gt;$G$7, "", INDEX(CARB_EFs!H$9:H$2624, MATCH($E52&amp;"_"&amp;$I52&amp;"_"&amp;$G52, CARB_EFs!$B$9:$B$2624, 0)))</f>
        <v/>
      </c>
      <c r="T52" s="67" t="str">
        <f>IF(ROW()-ROW($A$9)&gt;$G$7, "", INDEX(CARB_EFs!F$9:F$2624, MATCH($E52&amp;"_"&amp;$I52&amp;"_"&amp;$G52, CARB_EFs!$B$9:$B$2624, 0)))</f>
        <v/>
      </c>
      <c r="U52" s="66" t="str">
        <f>IF(ROW()-ROW($A$9)&gt;$G$7, "", INDEX(CARB_EFs!G$9:G$2624, MATCH($E52&amp;"_"&amp;$I52&amp;"_"&amp;$G52, CARB_EFs!$B$9:$B$2624, 0)))</f>
        <v/>
      </c>
      <c r="V52" s="72" t="str">
        <f>IF(ROW()-ROW($A$9)&gt;$G$7, "", INDEX(CARB_EFs!T$9:T$64, MATCH($E52&amp;"_"&amp;$I52, CARB_EFs!$M$9:$M$64, 0)))</f>
        <v/>
      </c>
      <c r="W52" s="103" t="str">
        <f>IF(ROW()-ROW($A$9)&gt;$G$7, "", INDEX(CARB_EFs!U$9:U$64, MATCH($E52&amp;"_"&amp;$I52, CARB_EFs!$M$9:$M$64, 0)))</f>
        <v/>
      </c>
      <c r="X52" s="103" t="str">
        <f>IF(ROW()-ROW($A$9)&gt;$G$7, "", INDEX(CARB_EFs!S$9:S$64, MATCH($E52&amp;"_"&amp;$I52, CARB_EFs!$M$9:$M$64, 0)))</f>
        <v/>
      </c>
      <c r="Y52" s="103" t="str">
        <f>IF(ROW()-ROW($A$9)&gt;$G$7, "", INDEX(CARB_EFs!P$9:P$64, MATCH($E52&amp;"_"&amp;$I52, CARB_EFs!$M$9:$M$64, 0)))</f>
        <v/>
      </c>
      <c r="Z52" s="57" t="str">
        <f>IF(ROW()-ROW($A$9)&gt;$G$7, "", INDEX(CARB_EFs!R$9:R$64, MATCH($E52&amp;"_"&amp;$I52, CARB_EFs!$M$9:$M$64, 0)))</f>
        <v/>
      </c>
      <c r="AA52" s="69" t="str">
        <f t="shared" si="21"/>
        <v/>
      </c>
      <c r="AB52" s="68" t="str">
        <f t="shared" si="22"/>
        <v/>
      </c>
      <c r="AC52" s="68" t="str">
        <f t="shared" si="23"/>
        <v/>
      </c>
      <c r="AD52" s="68" t="str">
        <f t="shared" si="24"/>
        <v/>
      </c>
      <c r="AE52" s="67" t="str">
        <f t="shared" si="25"/>
        <v/>
      </c>
      <c r="AF52" s="67" t="str">
        <f t="shared" si="26"/>
        <v/>
      </c>
      <c r="AG52" s="67" t="str">
        <f>IF(ROW()-ROW($A$9)&gt;$G$7, "", CARB_Defaults!L$9*$L52/CARB_Defaults!L$13)</f>
        <v/>
      </c>
      <c r="AH52" s="67" t="str">
        <f>IF(ROW()-ROW($A$9)&gt;$G$7, "", CARB_Defaults!L$10*$L52/CARB_Defaults!L$13)</f>
        <v/>
      </c>
      <c r="AI52" s="66" t="str">
        <f>IF(ROW()-ROW($A$9)&gt;$G$7, "", CARB_Defaults!L$11*$L52/CARB_Defaults!L$13)</f>
        <v/>
      </c>
      <c r="AJ52" s="117" t="str">
        <f t="shared" si="18"/>
        <v/>
      </c>
      <c r="AK52" s="81" t="str">
        <f t="shared" si="8"/>
        <v/>
      </c>
      <c r="AL52" s="81" t="str">
        <f t="shared" si="9"/>
        <v/>
      </c>
      <c r="AM52" s="81" t="str">
        <f t="shared" si="10"/>
        <v/>
      </c>
      <c r="AN52" s="81" t="str">
        <f t="shared" si="11"/>
        <v/>
      </c>
      <c r="AO52" s="82" t="str">
        <f t="shared" si="12"/>
        <v/>
      </c>
      <c r="AP52" s="82" t="str">
        <f t="shared" si="13"/>
        <v/>
      </c>
      <c r="AQ52" s="82" t="str">
        <f t="shared" si="14"/>
        <v/>
      </c>
      <c r="AR52" s="83" t="str">
        <f t="shared" si="15"/>
        <v/>
      </c>
      <c r="AS52" s="117" t="str">
        <f>IF(ROW()-ROW($A$9)&gt;$G$7,"",SUMIFS(CARB_EFs!AA$9:AA$20,CARB_EFs!$W$9:$W$20,Calculations!$J52,CARB_EFs!$Y$9:$Y$20,Calculations!$AV52))</f>
        <v/>
      </c>
      <c r="AT52" s="81" t="str">
        <f>IF(ROW()-ROW($A$9)&gt;$G$7,"",SUMIFS(CARB_EFs!AB$9:AB$20,CARB_EFs!$W$9:$W$20,Calculations!$J52,CARB_EFs!$Y$9:$Y$20,Calculations!$AV52))</f>
        <v/>
      </c>
      <c r="AU52" s="82" t="str">
        <f>IF(ROW()-ROW($A$9)&gt;$G$7,"",SUMIFS(CARB_EFs!AC$9:AC$20,CARB_EFs!$W$9:$W$20,Calculations!$J52,CARB_EFs!$Y$9:$Y$20,Calculations!$AV52))</f>
        <v/>
      </c>
      <c r="AV52" s="74" t="str">
        <f>IF(ROW()-ROW($A$9)&gt;$G$7,"",VLOOKUP($F52,CHOOSE($J52,CARB_EFs!$Y$9:$Y$11,CARB_EFs!$Y$12:$Y$14,CARB_EFs!$Y$15:$Y$17,CARB_EFs!$Y$18:$Y$20),1))</f>
        <v/>
      </c>
    </row>
    <row r="53" spans="2:48" x14ac:dyDescent="0.25">
      <c r="B53" s="44" t="str">
        <f>IF(ROW()-ROW($A$9)&gt;$G$7, "", Input!C71)</f>
        <v/>
      </c>
      <c r="C53" s="40" t="str">
        <f>IF(ROW()-ROW($A$9)&gt;$G$7, "", Input!D71)</f>
        <v/>
      </c>
      <c r="D53" s="45" t="str">
        <f t="shared" si="19"/>
        <v/>
      </c>
      <c r="E53" s="45" t="str">
        <f t="array" ref="E53">IF(ROW()-ROW($A$9)&gt;$G$7, "", INDEX(CARB_Defaults!G$16:G$43, MATCH(C53&amp;D53,CARB_Defaults!I$16:I$43&amp;CARB_Defaults!H$16:H$43, 0)))</f>
        <v/>
      </c>
      <c r="F53" s="135" t="str">
        <f>IF(ROW()-ROW($A$9)&gt;$G$7, "", IF(Input!$F71="",$C$7-ROUND(VLOOKUP(C53,CARB_Defaults!$P$9:$T$36,3,FALSE),0),Input!$F71))</f>
        <v/>
      </c>
      <c r="G53" s="135" t="str">
        <f t="shared" si="16"/>
        <v/>
      </c>
      <c r="H53" s="62" t="str">
        <f>IF(ROW()-ROW($A$9)&gt;$G$7, "", IF(Input!G71="",VLOOKUP(C53,CARB_Defaults!$P$9:$T$36,5,FALSE),Input!G71))</f>
        <v/>
      </c>
      <c r="I53" s="45" t="str">
        <f>IF(ROW()-ROW($A$9)&gt;$G$7, "", IF(LEFT(E53,1)&lt;&gt;"C",
INDEX(CARB_Defaults!C$9:C$17,MATCH(H53,CARB_Defaults!D$9:D$17,1)),
INDEX(CARB_Defaults!C$18:C$27,MATCH(H53,CARB_Defaults!D$18:D$27,1))))</f>
        <v/>
      </c>
      <c r="J53" s="45" t="str">
        <f t="shared" si="20"/>
        <v/>
      </c>
      <c r="K53" s="65" t="str">
        <f>IF(ROW()-ROW($A$9)&gt;$G$7,"",INDEX(CARB_Defaults!Q$9:Q$36,MATCH($C53,CARB_Defaults!P$9:P$36,0)))</f>
        <v/>
      </c>
      <c r="L53" s="65" t="str">
        <f>IF(ROW()-ROW($A$9)&gt;$G$7, "", INDEX(CARB_EFs!K$9:K$2624, MATCH($E53&amp;"_"&amp;$I53&amp;"_"&amp;$G53, CARB_EFs!$B$9:$B$2624, 0)))</f>
        <v/>
      </c>
      <c r="M53" s="121" t="str">
        <f>IF(ROW()-ROW($A$9)&gt;$G$7, "", Input!E71)</f>
        <v/>
      </c>
      <c r="N53" s="119" t="str">
        <f>IF(ROW()-ROW($A$9)&gt;$G$7,"",INDEX(CARB_Defaults!S$9:S$36,MATCH($E53,CARB_Defaults!O$9:O$36,0)))</f>
        <v/>
      </c>
      <c r="O53" s="78" t="str">
        <f t="shared" si="17"/>
        <v/>
      </c>
      <c r="P53" s="95" t="str">
        <f>IF(ROW()-ROW($A$9)&gt;$G$7, "", INDEX(CARB_Defaults!R$9:R$36, MATCH(C53, CARB_Defaults!P$9:P$36, 0)))</f>
        <v/>
      </c>
      <c r="Q53" s="69" t="str">
        <f>IF(ROW()-ROW($A$9)&gt;$G$7, "", INDEX(CARB_EFs!I$9:I$2624, MATCH($E53&amp;"_"&amp;$I53&amp;"_"&amp;$G53, CARB_EFs!$B$9:$B$2624, 0)))</f>
        <v/>
      </c>
      <c r="R53" s="67" t="str">
        <f>IF(ROW()-ROW($A$9)&gt;$G$7, "", INDEX(CARB_EFs!J$9:J$2624, MATCH($E53&amp;"_"&amp;$I53&amp;"_"&amp;$G53, CARB_EFs!$B$9:$B$2624, 0)))</f>
        <v/>
      </c>
      <c r="S53" s="67" t="str">
        <f>IF(ROW()-ROW($A$9)&gt;$G$7, "", INDEX(CARB_EFs!H$9:H$2624, MATCH($E53&amp;"_"&amp;$I53&amp;"_"&amp;$G53, CARB_EFs!$B$9:$B$2624, 0)))</f>
        <v/>
      </c>
      <c r="T53" s="67" t="str">
        <f>IF(ROW()-ROW($A$9)&gt;$G$7, "", INDEX(CARB_EFs!F$9:F$2624, MATCH($E53&amp;"_"&amp;$I53&amp;"_"&amp;$G53, CARB_EFs!$B$9:$B$2624, 0)))</f>
        <v/>
      </c>
      <c r="U53" s="66" t="str">
        <f>IF(ROW()-ROW($A$9)&gt;$G$7, "", INDEX(CARB_EFs!G$9:G$2624, MATCH($E53&amp;"_"&amp;$I53&amp;"_"&amp;$G53, CARB_EFs!$B$9:$B$2624, 0)))</f>
        <v/>
      </c>
      <c r="V53" s="72" t="str">
        <f>IF(ROW()-ROW($A$9)&gt;$G$7, "", INDEX(CARB_EFs!T$9:T$64, MATCH($E53&amp;"_"&amp;$I53, CARB_EFs!$M$9:$M$64, 0)))</f>
        <v/>
      </c>
      <c r="W53" s="103" t="str">
        <f>IF(ROW()-ROW($A$9)&gt;$G$7, "", INDEX(CARB_EFs!U$9:U$64, MATCH($E53&amp;"_"&amp;$I53, CARB_EFs!$M$9:$M$64, 0)))</f>
        <v/>
      </c>
      <c r="X53" s="103" t="str">
        <f>IF(ROW()-ROW($A$9)&gt;$G$7, "", INDEX(CARB_EFs!S$9:S$64, MATCH($E53&amp;"_"&amp;$I53, CARB_EFs!$M$9:$M$64, 0)))</f>
        <v/>
      </c>
      <c r="Y53" s="103" t="str">
        <f>IF(ROW()-ROW($A$9)&gt;$G$7, "", INDEX(CARB_EFs!P$9:P$64, MATCH($E53&amp;"_"&amp;$I53, CARB_EFs!$M$9:$M$64, 0)))</f>
        <v/>
      </c>
      <c r="Z53" s="57" t="str">
        <f>IF(ROW()-ROW($A$9)&gt;$G$7, "", INDEX(CARB_EFs!R$9:R$64, MATCH($E53&amp;"_"&amp;$I53, CARB_EFs!$M$9:$M$64, 0)))</f>
        <v/>
      </c>
      <c r="AA53" s="69" t="str">
        <f t="shared" si="21"/>
        <v/>
      </c>
      <c r="AB53" s="68" t="str">
        <f t="shared" si="22"/>
        <v/>
      </c>
      <c r="AC53" s="68" t="str">
        <f t="shared" si="23"/>
        <v/>
      </c>
      <c r="AD53" s="68" t="str">
        <f t="shared" si="24"/>
        <v/>
      </c>
      <c r="AE53" s="67" t="str">
        <f t="shared" si="25"/>
        <v/>
      </c>
      <c r="AF53" s="67" t="str">
        <f t="shared" si="26"/>
        <v/>
      </c>
      <c r="AG53" s="67" t="str">
        <f>IF(ROW()-ROW($A$9)&gt;$G$7, "", CARB_Defaults!L$9*$L53/CARB_Defaults!L$13)</f>
        <v/>
      </c>
      <c r="AH53" s="67" t="str">
        <f>IF(ROW()-ROW($A$9)&gt;$G$7, "", CARB_Defaults!L$10*$L53/CARB_Defaults!L$13)</f>
        <v/>
      </c>
      <c r="AI53" s="66" t="str">
        <f>IF(ROW()-ROW($A$9)&gt;$G$7, "", CARB_Defaults!L$11*$L53/CARB_Defaults!L$13)</f>
        <v/>
      </c>
      <c r="AJ53" s="117" t="str">
        <f t="shared" si="18"/>
        <v/>
      </c>
      <c r="AK53" s="81" t="str">
        <f t="shared" si="8"/>
        <v/>
      </c>
      <c r="AL53" s="81" t="str">
        <f t="shared" si="9"/>
        <v/>
      </c>
      <c r="AM53" s="81" t="str">
        <f t="shared" si="10"/>
        <v/>
      </c>
      <c r="AN53" s="81" t="str">
        <f t="shared" si="11"/>
        <v/>
      </c>
      <c r="AO53" s="82" t="str">
        <f t="shared" si="12"/>
        <v/>
      </c>
      <c r="AP53" s="82" t="str">
        <f t="shared" si="13"/>
        <v/>
      </c>
      <c r="AQ53" s="82" t="str">
        <f t="shared" si="14"/>
        <v/>
      </c>
      <c r="AR53" s="83" t="str">
        <f t="shared" si="15"/>
        <v/>
      </c>
      <c r="AS53" s="117" t="str">
        <f>IF(ROW()-ROW($A$9)&gt;$G$7,"",SUMIFS(CARB_EFs!AA$9:AA$20,CARB_EFs!$W$9:$W$20,Calculations!$J53,CARB_EFs!$Y$9:$Y$20,Calculations!$AV53))</f>
        <v/>
      </c>
      <c r="AT53" s="81" t="str">
        <f>IF(ROW()-ROW($A$9)&gt;$G$7,"",SUMIFS(CARB_EFs!AB$9:AB$20,CARB_EFs!$W$9:$W$20,Calculations!$J53,CARB_EFs!$Y$9:$Y$20,Calculations!$AV53))</f>
        <v/>
      </c>
      <c r="AU53" s="82" t="str">
        <f>IF(ROW()-ROW($A$9)&gt;$G$7,"",SUMIFS(CARB_EFs!AC$9:AC$20,CARB_EFs!$W$9:$W$20,Calculations!$J53,CARB_EFs!$Y$9:$Y$20,Calculations!$AV53))</f>
        <v/>
      </c>
      <c r="AV53" s="74" t="str">
        <f>IF(ROW()-ROW($A$9)&gt;$G$7,"",VLOOKUP($F53,CHOOSE($J53,CARB_EFs!$Y$9:$Y$11,CARB_EFs!$Y$12:$Y$14,CARB_EFs!$Y$15:$Y$17,CARB_EFs!$Y$18:$Y$20),1))</f>
        <v/>
      </c>
    </row>
    <row r="54" spans="2:48" x14ac:dyDescent="0.25">
      <c r="B54" s="44" t="str">
        <f>IF(ROW()-ROW($A$9)&gt;$G$7, "", Input!C72)</f>
        <v/>
      </c>
      <c r="C54" s="40" t="str">
        <f>IF(ROW()-ROW($A$9)&gt;$G$7, "", Input!D72)</f>
        <v/>
      </c>
      <c r="D54" s="45" t="str">
        <f t="shared" si="19"/>
        <v/>
      </c>
      <c r="E54" s="45" t="str">
        <f t="array" ref="E54">IF(ROW()-ROW($A$9)&gt;$G$7, "", INDEX(CARB_Defaults!G$16:G$43, MATCH(C54&amp;D54,CARB_Defaults!I$16:I$43&amp;CARB_Defaults!H$16:H$43, 0)))</f>
        <v/>
      </c>
      <c r="F54" s="135" t="str">
        <f>IF(ROW()-ROW($A$9)&gt;$G$7, "", IF(Input!$F72="",$C$7-ROUND(VLOOKUP(C54,CARB_Defaults!$P$9:$T$36,3,FALSE),0),Input!$F72))</f>
        <v/>
      </c>
      <c r="G54" s="135" t="str">
        <f t="shared" si="16"/>
        <v/>
      </c>
      <c r="H54" s="62" t="str">
        <f>IF(ROW()-ROW($A$9)&gt;$G$7, "", IF(Input!G72="",VLOOKUP(C54,CARB_Defaults!$P$9:$T$36,5,FALSE),Input!G72))</f>
        <v/>
      </c>
      <c r="I54" s="45" t="str">
        <f>IF(ROW()-ROW($A$9)&gt;$G$7, "", IF(LEFT(E54,1)&lt;&gt;"C",
INDEX(CARB_Defaults!C$9:C$17,MATCH(H54,CARB_Defaults!D$9:D$17,1)),
INDEX(CARB_Defaults!C$18:C$27,MATCH(H54,CARB_Defaults!D$18:D$27,1))))</f>
        <v/>
      </c>
      <c r="J54" s="45" t="str">
        <f t="shared" si="20"/>
        <v/>
      </c>
      <c r="K54" s="65" t="str">
        <f>IF(ROW()-ROW($A$9)&gt;$G$7,"",INDEX(CARB_Defaults!Q$9:Q$36,MATCH($C54,CARB_Defaults!P$9:P$36,0)))</f>
        <v/>
      </c>
      <c r="L54" s="65" t="str">
        <f>IF(ROW()-ROW($A$9)&gt;$G$7, "", INDEX(CARB_EFs!K$9:K$2624, MATCH($E54&amp;"_"&amp;$I54&amp;"_"&amp;$G54, CARB_EFs!$B$9:$B$2624, 0)))</f>
        <v/>
      </c>
      <c r="M54" s="121" t="str">
        <f>IF(ROW()-ROW($A$9)&gt;$G$7, "", Input!E72)</f>
        <v/>
      </c>
      <c r="N54" s="119" t="str">
        <f>IF(ROW()-ROW($A$9)&gt;$G$7,"",INDEX(CARB_Defaults!S$9:S$36,MATCH($E54,CARB_Defaults!O$9:O$36,0)))</f>
        <v/>
      </c>
      <c r="O54" s="78" t="str">
        <f t="shared" si="17"/>
        <v/>
      </c>
      <c r="P54" s="95" t="str">
        <f>IF(ROW()-ROW($A$9)&gt;$G$7, "", INDEX(CARB_Defaults!R$9:R$36, MATCH(C54, CARB_Defaults!P$9:P$36, 0)))</f>
        <v/>
      </c>
      <c r="Q54" s="69" t="str">
        <f>IF(ROW()-ROW($A$9)&gt;$G$7, "", INDEX(CARB_EFs!I$9:I$2624, MATCH($E54&amp;"_"&amp;$I54&amp;"_"&amp;$G54, CARB_EFs!$B$9:$B$2624, 0)))</f>
        <v/>
      </c>
      <c r="R54" s="67" t="str">
        <f>IF(ROW()-ROW($A$9)&gt;$G$7, "", INDEX(CARB_EFs!J$9:J$2624, MATCH($E54&amp;"_"&amp;$I54&amp;"_"&amp;$G54, CARB_EFs!$B$9:$B$2624, 0)))</f>
        <v/>
      </c>
      <c r="S54" s="67" t="str">
        <f>IF(ROW()-ROW($A$9)&gt;$G$7, "", INDEX(CARB_EFs!H$9:H$2624, MATCH($E54&amp;"_"&amp;$I54&amp;"_"&amp;$G54, CARB_EFs!$B$9:$B$2624, 0)))</f>
        <v/>
      </c>
      <c r="T54" s="67" t="str">
        <f>IF(ROW()-ROW($A$9)&gt;$G$7, "", INDEX(CARB_EFs!F$9:F$2624, MATCH($E54&amp;"_"&amp;$I54&amp;"_"&amp;$G54, CARB_EFs!$B$9:$B$2624, 0)))</f>
        <v/>
      </c>
      <c r="U54" s="66" t="str">
        <f>IF(ROW()-ROW($A$9)&gt;$G$7, "", INDEX(CARB_EFs!G$9:G$2624, MATCH($E54&amp;"_"&amp;$I54&amp;"_"&amp;$G54, CARB_EFs!$B$9:$B$2624, 0)))</f>
        <v/>
      </c>
      <c r="V54" s="72" t="str">
        <f>IF(ROW()-ROW($A$9)&gt;$G$7, "", INDEX(CARB_EFs!T$9:T$64, MATCH($E54&amp;"_"&amp;$I54, CARB_EFs!$M$9:$M$64, 0)))</f>
        <v/>
      </c>
      <c r="W54" s="103" t="str">
        <f>IF(ROW()-ROW($A$9)&gt;$G$7, "", INDEX(CARB_EFs!U$9:U$64, MATCH($E54&amp;"_"&amp;$I54, CARB_EFs!$M$9:$M$64, 0)))</f>
        <v/>
      </c>
      <c r="X54" s="103" t="str">
        <f>IF(ROW()-ROW($A$9)&gt;$G$7, "", INDEX(CARB_EFs!S$9:S$64, MATCH($E54&amp;"_"&amp;$I54, CARB_EFs!$M$9:$M$64, 0)))</f>
        <v/>
      </c>
      <c r="Y54" s="103" t="str">
        <f>IF(ROW()-ROW($A$9)&gt;$G$7, "", INDEX(CARB_EFs!P$9:P$64, MATCH($E54&amp;"_"&amp;$I54, CARB_EFs!$M$9:$M$64, 0)))</f>
        <v/>
      </c>
      <c r="Z54" s="57" t="str">
        <f>IF(ROW()-ROW($A$9)&gt;$G$7, "", INDEX(CARB_EFs!R$9:R$64, MATCH($E54&amp;"_"&amp;$I54, CARB_EFs!$M$9:$M$64, 0)))</f>
        <v/>
      </c>
      <c r="AA54" s="69" t="str">
        <f t="shared" si="21"/>
        <v/>
      </c>
      <c r="AB54" s="68" t="str">
        <f t="shared" si="22"/>
        <v/>
      </c>
      <c r="AC54" s="68" t="str">
        <f t="shared" si="23"/>
        <v/>
      </c>
      <c r="AD54" s="68" t="str">
        <f t="shared" si="24"/>
        <v/>
      </c>
      <c r="AE54" s="67" t="str">
        <f t="shared" si="25"/>
        <v/>
      </c>
      <c r="AF54" s="67" t="str">
        <f t="shared" si="26"/>
        <v/>
      </c>
      <c r="AG54" s="67" t="str">
        <f>IF(ROW()-ROW($A$9)&gt;$G$7, "", CARB_Defaults!L$9*$L54/CARB_Defaults!L$13)</f>
        <v/>
      </c>
      <c r="AH54" s="67" t="str">
        <f>IF(ROW()-ROW($A$9)&gt;$G$7, "", CARB_Defaults!L$10*$L54/CARB_Defaults!L$13)</f>
        <v/>
      </c>
      <c r="AI54" s="66" t="str">
        <f>IF(ROW()-ROW($A$9)&gt;$G$7, "", CARB_Defaults!L$11*$L54/CARB_Defaults!L$13)</f>
        <v/>
      </c>
      <c r="AJ54" s="117" t="str">
        <f t="shared" si="18"/>
        <v/>
      </c>
      <c r="AK54" s="81" t="str">
        <f t="shared" si="8"/>
        <v/>
      </c>
      <c r="AL54" s="81" t="str">
        <f t="shared" si="9"/>
        <v/>
      </c>
      <c r="AM54" s="81" t="str">
        <f t="shared" si="10"/>
        <v/>
      </c>
      <c r="AN54" s="81" t="str">
        <f t="shared" si="11"/>
        <v/>
      </c>
      <c r="AO54" s="82" t="str">
        <f t="shared" si="12"/>
        <v/>
      </c>
      <c r="AP54" s="82" t="str">
        <f t="shared" si="13"/>
        <v/>
      </c>
      <c r="AQ54" s="82" t="str">
        <f t="shared" si="14"/>
        <v/>
      </c>
      <c r="AR54" s="83" t="str">
        <f t="shared" si="15"/>
        <v/>
      </c>
      <c r="AS54" s="117" t="str">
        <f>IF(ROW()-ROW($A$9)&gt;$G$7,"",SUMIFS(CARB_EFs!AA$9:AA$20,CARB_EFs!$W$9:$W$20,Calculations!$J54,CARB_EFs!$Y$9:$Y$20,Calculations!$AV54))</f>
        <v/>
      </c>
      <c r="AT54" s="81" t="str">
        <f>IF(ROW()-ROW($A$9)&gt;$G$7,"",SUMIFS(CARB_EFs!AB$9:AB$20,CARB_EFs!$W$9:$W$20,Calculations!$J54,CARB_EFs!$Y$9:$Y$20,Calculations!$AV54))</f>
        <v/>
      </c>
      <c r="AU54" s="82" t="str">
        <f>IF(ROW()-ROW($A$9)&gt;$G$7,"",SUMIFS(CARB_EFs!AC$9:AC$20,CARB_EFs!$W$9:$W$20,Calculations!$J54,CARB_EFs!$Y$9:$Y$20,Calculations!$AV54))</f>
        <v/>
      </c>
      <c r="AV54" s="74" t="str">
        <f>IF(ROW()-ROW($A$9)&gt;$G$7,"",VLOOKUP($F54,CHOOSE($J54,CARB_EFs!$Y$9:$Y$11,CARB_EFs!$Y$12:$Y$14,CARB_EFs!$Y$15:$Y$17,CARB_EFs!$Y$18:$Y$20),1))</f>
        <v/>
      </c>
    </row>
    <row r="55" spans="2:48" x14ac:dyDescent="0.25">
      <c r="B55" s="44" t="str">
        <f>IF(ROW()-ROW($A$9)&gt;$G$7, "", Input!C73)</f>
        <v/>
      </c>
      <c r="C55" s="40" t="str">
        <f>IF(ROW()-ROW($A$9)&gt;$G$7, "", Input!D73)</f>
        <v/>
      </c>
      <c r="D55" s="45" t="str">
        <f t="shared" si="19"/>
        <v/>
      </c>
      <c r="E55" s="45" t="str">
        <f t="array" ref="E55">IF(ROW()-ROW($A$9)&gt;$G$7, "", INDEX(CARB_Defaults!G$16:G$43, MATCH(C55&amp;D55,CARB_Defaults!I$16:I$43&amp;CARB_Defaults!H$16:H$43, 0)))</f>
        <v/>
      </c>
      <c r="F55" s="135" t="str">
        <f>IF(ROW()-ROW($A$9)&gt;$G$7, "", IF(Input!$F73="",$C$7-ROUND(VLOOKUP(C55,CARB_Defaults!$P$9:$T$36,3,FALSE),0),Input!$F73))</f>
        <v/>
      </c>
      <c r="G55" s="135" t="str">
        <f t="shared" si="16"/>
        <v/>
      </c>
      <c r="H55" s="62" t="str">
        <f>IF(ROW()-ROW($A$9)&gt;$G$7, "", IF(Input!G73="",VLOOKUP(C55,CARB_Defaults!$P$9:$T$36,5,FALSE),Input!G73))</f>
        <v/>
      </c>
      <c r="I55" s="45" t="str">
        <f>IF(ROW()-ROW($A$9)&gt;$G$7, "", IF(LEFT(E55,1)&lt;&gt;"C",
INDEX(CARB_Defaults!C$9:C$17,MATCH(H55,CARB_Defaults!D$9:D$17,1)),
INDEX(CARB_Defaults!C$18:C$27,MATCH(H55,CARB_Defaults!D$18:D$27,1))))</f>
        <v/>
      </c>
      <c r="J55" s="45" t="str">
        <f t="shared" si="20"/>
        <v/>
      </c>
      <c r="K55" s="65" t="str">
        <f>IF(ROW()-ROW($A$9)&gt;$G$7,"",INDEX(CARB_Defaults!Q$9:Q$36,MATCH($C55,CARB_Defaults!P$9:P$36,0)))</f>
        <v/>
      </c>
      <c r="L55" s="65" t="str">
        <f>IF(ROW()-ROW($A$9)&gt;$G$7, "", INDEX(CARB_EFs!K$9:K$2624, MATCH($E55&amp;"_"&amp;$I55&amp;"_"&amp;$G55, CARB_EFs!$B$9:$B$2624, 0)))</f>
        <v/>
      </c>
      <c r="M55" s="121" t="str">
        <f>IF(ROW()-ROW($A$9)&gt;$G$7, "", Input!E73)</f>
        <v/>
      </c>
      <c r="N55" s="119" t="str">
        <f>IF(ROW()-ROW($A$9)&gt;$G$7,"",INDEX(CARB_Defaults!S$9:S$36,MATCH($E55,CARB_Defaults!O$9:O$36,0)))</f>
        <v/>
      </c>
      <c r="O55" s="78" t="str">
        <f t="shared" si="17"/>
        <v/>
      </c>
      <c r="P55" s="95" t="str">
        <f>IF(ROW()-ROW($A$9)&gt;$G$7, "", INDEX(CARB_Defaults!R$9:R$36, MATCH(C55, CARB_Defaults!P$9:P$36, 0)))</f>
        <v/>
      </c>
      <c r="Q55" s="69" t="str">
        <f>IF(ROW()-ROW($A$9)&gt;$G$7, "", INDEX(CARB_EFs!I$9:I$2624, MATCH($E55&amp;"_"&amp;$I55&amp;"_"&amp;$G55, CARB_EFs!$B$9:$B$2624, 0)))</f>
        <v/>
      </c>
      <c r="R55" s="67" t="str">
        <f>IF(ROW()-ROW($A$9)&gt;$G$7, "", INDEX(CARB_EFs!J$9:J$2624, MATCH($E55&amp;"_"&amp;$I55&amp;"_"&amp;$G55, CARB_EFs!$B$9:$B$2624, 0)))</f>
        <v/>
      </c>
      <c r="S55" s="67" t="str">
        <f>IF(ROW()-ROW($A$9)&gt;$G$7, "", INDEX(CARB_EFs!H$9:H$2624, MATCH($E55&amp;"_"&amp;$I55&amp;"_"&amp;$G55, CARB_EFs!$B$9:$B$2624, 0)))</f>
        <v/>
      </c>
      <c r="T55" s="67" t="str">
        <f>IF(ROW()-ROW($A$9)&gt;$G$7, "", INDEX(CARB_EFs!F$9:F$2624, MATCH($E55&amp;"_"&amp;$I55&amp;"_"&amp;$G55, CARB_EFs!$B$9:$B$2624, 0)))</f>
        <v/>
      </c>
      <c r="U55" s="66" t="str">
        <f>IF(ROW()-ROW($A$9)&gt;$G$7, "", INDEX(CARB_EFs!G$9:G$2624, MATCH($E55&amp;"_"&amp;$I55&amp;"_"&amp;$G55, CARB_EFs!$B$9:$B$2624, 0)))</f>
        <v/>
      </c>
      <c r="V55" s="72" t="str">
        <f>IF(ROW()-ROW($A$9)&gt;$G$7, "", INDEX(CARB_EFs!T$9:T$64, MATCH($E55&amp;"_"&amp;$I55, CARB_EFs!$M$9:$M$64, 0)))</f>
        <v/>
      </c>
      <c r="W55" s="103" t="str">
        <f>IF(ROW()-ROW($A$9)&gt;$G$7, "", INDEX(CARB_EFs!U$9:U$64, MATCH($E55&amp;"_"&amp;$I55, CARB_EFs!$M$9:$M$64, 0)))</f>
        <v/>
      </c>
      <c r="X55" s="103" t="str">
        <f>IF(ROW()-ROW($A$9)&gt;$G$7, "", INDEX(CARB_EFs!S$9:S$64, MATCH($E55&amp;"_"&amp;$I55, CARB_EFs!$M$9:$M$64, 0)))</f>
        <v/>
      </c>
      <c r="Y55" s="103" t="str">
        <f>IF(ROW()-ROW($A$9)&gt;$G$7, "", INDEX(CARB_EFs!P$9:P$64, MATCH($E55&amp;"_"&amp;$I55, CARB_EFs!$M$9:$M$64, 0)))</f>
        <v/>
      </c>
      <c r="Z55" s="57" t="str">
        <f>IF(ROW()-ROW($A$9)&gt;$G$7, "", INDEX(CARB_EFs!R$9:R$64, MATCH($E55&amp;"_"&amp;$I55, CARB_EFs!$M$9:$M$64, 0)))</f>
        <v/>
      </c>
      <c r="AA55" s="69" t="str">
        <f t="shared" si="21"/>
        <v/>
      </c>
      <c r="AB55" s="68" t="str">
        <f t="shared" si="22"/>
        <v/>
      </c>
      <c r="AC55" s="68" t="str">
        <f t="shared" si="23"/>
        <v/>
      </c>
      <c r="AD55" s="68" t="str">
        <f t="shared" si="24"/>
        <v/>
      </c>
      <c r="AE55" s="67" t="str">
        <f t="shared" si="25"/>
        <v/>
      </c>
      <c r="AF55" s="67" t="str">
        <f t="shared" si="26"/>
        <v/>
      </c>
      <c r="AG55" s="67" t="str">
        <f>IF(ROW()-ROW($A$9)&gt;$G$7, "", CARB_Defaults!L$9*$L55/CARB_Defaults!L$13)</f>
        <v/>
      </c>
      <c r="AH55" s="67" t="str">
        <f>IF(ROW()-ROW($A$9)&gt;$G$7, "", CARB_Defaults!L$10*$L55/CARB_Defaults!L$13)</f>
        <v/>
      </c>
      <c r="AI55" s="66" t="str">
        <f>IF(ROW()-ROW($A$9)&gt;$G$7, "", CARB_Defaults!L$11*$L55/CARB_Defaults!L$13)</f>
        <v/>
      </c>
      <c r="AJ55" s="117" t="str">
        <f t="shared" si="18"/>
        <v/>
      </c>
      <c r="AK55" s="81" t="str">
        <f t="shared" si="8"/>
        <v/>
      </c>
      <c r="AL55" s="81" t="str">
        <f t="shared" si="9"/>
        <v/>
      </c>
      <c r="AM55" s="81" t="str">
        <f t="shared" si="10"/>
        <v/>
      </c>
      <c r="AN55" s="81" t="str">
        <f t="shared" si="11"/>
        <v/>
      </c>
      <c r="AO55" s="82" t="str">
        <f t="shared" si="12"/>
        <v/>
      </c>
      <c r="AP55" s="82" t="str">
        <f t="shared" si="13"/>
        <v/>
      </c>
      <c r="AQ55" s="82" t="str">
        <f t="shared" si="14"/>
        <v/>
      </c>
      <c r="AR55" s="83" t="str">
        <f t="shared" si="15"/>
        <v/>
      </c>
      <c r="AS55" s="117" t="str">
        <f>IF(ROW()-ROW($A$9)&gt;$G$7,"",SUMIFS(CARB_EFs!AA$9:AA$20,CARB_EFs!$W$9:$W$20,Calculations!$J55,CARB_EFs!$Y$9:$Y$20,Calculations!$AV55))</f>
        <v/>
      </c>
      <c r="AT55" s="81" t="str">
        <f>IF(ROW()-ROW($A$9)&gt;$G$7,"",SUMIFS(CARB_EFs!AB$9:AB$20,CARB_EFs!$W$9:$W$20,Calculations!$J55,CARB_EFs!$Y$9:$Y$20,Calculations!$AV55))</f>
        <v/>
      </c>
      <c r="AU55" s="82" t="str">
        <f>IF(ROW()-ROW($A$9)&gt;$G$7,"",SUMIFS(CARB_EFs!AC$9:AC$20,CARB_EFs!$W$9:$W$20,Calculations!$J55,CARB_EFs!$Y$9:$Y$20,Calculations!$AV55))</f>
        <v/>
      </c>
      <c r="AV55" s="74" t="str">
        <f>IF(ROW()-ROW($A$9)&gt;$G$7,"",VLOOKUP($F55,CHOOSE($J55,CARB_EFs!$Y$9:$Y$11,CARB_EFs!$Y$12:$Y$14,CARB_EFs!$Y$15:$Y$17,CARB_EFs!$Y$18:$Y$20),1))</f>
        <v/>
      </c>
    </row>
    <row r="56" spans="2:48" x14ac:dyDescent="0.25">
      <c r="B56" s="44" t="str">
        <f>IF(ROW()-ROW($A$9)&gt;$G$7, "", Input!C74)</f>
        <v/>
      </c>
      <c r="C56" s="40" t="str">
        <f>IF(ROW()-ROW($A$9)&gt;$G$7, "", Input!D74)</f>
        <v/>
      </c>
      <c r="D56" s="45" t="str">
        <f t="shared" si="19"/>
        <v/>
      </c>
      <c r="E56" s="45" t="str">
        <f t="array" ref="E56">IF(ROW()-ROW($A$9)&gt;$G$7, "", INDEX(CARB_Defaults!G$16:G$43, MATCH(C56&amp;D56,CARB_Defaults!I$16:I$43&amp;CARB_Defaults!H$16:H$43, 0)))</f>
        <v/>
      </c>
      <c r="F56" s="135" t="str">
        <f>IF(ROW()-ROW($A$9)&gt;$G$7, "", IF(Input!$F74="",$C$7-ROUND(VLOOKUP(C56,CARB_Defaults!$P$9:$T$36,3,FALSE),0),Input!$F74))</f>
        <v/>
      </c>
      <c r="G56" s="135" t="str">
        <f t="shared" si="16"/>
        <v/>
      </c>
      <c r="H56" s="62" t="str">
        <f>IF(ROW()-ROW($A$9)&gt;$G$7, "", IF(Input!G74="",VLOOKUP(C56,CARB_Defaults!$P$9:$T$36,5,FALSE),Input!G74))</f>
        <v/>
      </c>
      <c r="I56" s="45" t="str">
        <f>IF(ROW()-ROW($A$9)&gt;$G$7, "", IF(LEFT(E56,1)&lt;&gt;"C",
INDEX(CARB_Defaults!C$9:C$17,MATCH(H56,CARB_Defaults!D$9:D$17,1)),
INDEX(CARB_Defaults!C$18:C$27,MATCH(H56,CARB_Defaults!D$18:D$27,1))))</f>
        <v/>
      </c>
      <c r="J56" s="45" t="str">
        <f t="shared" si="20"/>
        <v/>
      </c>
      <c r="K56" s="65" t="str">
        <f>IF(ROW()-ROW($A$9)&gt;$G$7,"",INDEX(CARB_Defaults!Q$9:Q$36,MATCH($C56,CARB_Defaults!P$9:P$36,0)))</f>
        <v/>
      </c>
      <c r="L56" s="65" t="str">
        <f>IF(ROW()-ROW($A$9)&gt;$G$7, "", INDEX(CARB_EFs!K$9:K$2624, MATCH($E56&amp;"_"&amp;$I56&amp;"_"&amp;$G56, CARB_EFs!$B$9:$B$2624, 0)))</f>
        <v/>
      </c>
      <c r="M56" s="121" t="str">
        <f>IF(ROW()-ROW($A$9)&gt;$G$7, "", Input!E74)</f>
        <v/>
      </c>
      <c r="N56" s="119" t="str">
        <f>IF(ROW()-ROW($A$9)&gt;$G$7,"",INDEX(CARB_Defaults!S$9:S$36,MATCH($E56,CARB_Defaults!O$9:O$36,0)))</f>
        <v/>
      </c>
      <c r="O56" s="78" t="str">
        <f t="shared" si="17"/>
        <v/>
      </c>
      <c r="P56" s="95" t="str">
        <f>IF(ROW()-ROW($A$9)&gt;$G$7, "", INDEX(CARB_Defaults!R$9:R$36, MATCH(C56, CARB_Defaults!P$9:P$36, 0)))</f>
        <v/>
      </c>
      <c r="Q56" s="69" t="str">
        <f>IF(ROW()-ROW($A$9)&gt;$G$7, "", INDEX(CARB_EFs!I$9:I$2624, MATCH($E56&amp;"_"&amp;$I56&amp;"_"&amp;$G56, CARB_EFs!$B$9:$B$2624, 0)))</f>
        <v/>
      </c>
      <c r="R56" s="67" t="str">
        <f>IF(ROW()-ROW($A$9)&gt;$G$7, "", INDEX(CARB_EFs!J$9:J$2624, MATCH($E56&amp;"_"&amp;$I56&amp;"_"&amp;$G56, CARB_EFs!$B$9:$B$2624, 0)))</f>
        <v/>
      </c>
      <c r="S56" s="67" t="str">
        <f>IF(ROW()-ROW($A$9)&gt;$G$7, "", INDEX(CARB_EFs!H$9:H$2624, MATCH($E56&amp;"_"&amp;$I56&amp;"_"&amp;$G56, CARB_EFs!$B$9:$B$2624, 0)))</f>
        <v/>
      </c>
      <c r="T56" s="67" t="str">
        <f>IF(ROW()-ROW($A$9)&gt;$G$7, "", INDEX(CARB_EFs!F$9:F$2624, MATCH($E56&amp;"_"&amp;$I56&amp;"_"&amp;$G56, CARB_EFs!$B$9:$B$2624, 0)))</f>
        <v/>
      </c>
      <c r="U56" s="66" t="str">
        <f>IF(ROW()-ROW($A$9)&gt;$G$7, "", INDEX(CARB_EFs!G$9:G$2624, MATCH($E56&amp;"_"&amp;$I56&amp;"_"&amp;$G56, CARB_EFs!$B$9:$B$2624, 0)))</f>
        <v/>
      </c>
      <c r="V56" s="72" t="str">
        <f>IF(ROW()-ROW($A$9)&gt;$G$7, "", INDEX(CARB_EFs!T$9:T$64, MATCH($E56&amp;"_"&amp;$I56, CARB_EFs!$M$9:$M$64, 0)))</f>
        <v/>
      </c>
      <c r="W56" s="103" t="str">
        <f>IF(ROW()-ROW($A$9)&gt;$G$7, "", INDEX(CARB_EFs!U$9:U$64, MATCH($E56&amp;"_"&amp;$I56, CARB_EFs!$M$9:$M$64, 0)))</f>
        <v/>
      </c>
      <c r="X56" s="103" t="str">
        <f>IF(ROW()-ROW($A$9)&gt;$G$7, "", INDEX(CARB_EFs!S$9:S$64, MATCH($E56&amp;"_"&amp;$I56, CARB_EFs!$M$9:$M$64, 0)))</f>
        <v/>
      </c>
      <c r="Y56" s="103" t="str">
        <f>IF(ROW()-ROW($A$9)&gt;$G$7, "", INDEX(CARB_EFs!P$9:P$64, MATCH($E56&amp;"_"&amp;$I56, CARB_EFs!$M$9:$M$64, 0)))</f>
        <v/>
      </c>
      <c r="Z56" s="57" t="str">
        <f>IF(ROW()-ROW($A$9)&gt;$G$7, "", INDEX(CARB_EFs!R$9:R$64, MATCH($E56&amp;"_"&amp;$I56, CARB_EFs!$M$9:$M$64, 0)))</f>
        <v/>
      </c>
      <c r="AA56" s="69" t="str">
        <f t="shared" si="21"/>
        <v/>
      </c>
      <c r="AB56" s="68" t="str">
        <f t="shared" si="22"/>
        <v/>
      </c>
      <c r="AC56" s="68" t="str">
        <f t="shared" si="23"/>
        <v/>
      </c>
      <c r="AD56" s="68" t="str">
        <f t="shared" si="24"/>
        <v/>
      </c>
      <c r="AE56" s="67" t="str">
        <f t="shared" si="25"/>
        <v/>
      </c>
      <c r="AF56" s="67" t="str">
        <f t="shared" si="26"/>
        <v/>
      </c>
      <c r="AG56" s="67" t="str">
        <f>IF(ROW()-ROW($A$9)&gt;$G$7, "", CARB_Defaults!L$9*$L56/CARB_Defaults!L$13)</f>
        <v/>
      </c>
      <c r="AH56" s="67" t="str">
        <f>IF(ROW()-ROW($A$9)&gt;$G$7, "", CARB_Defaults!L$10*$L56/CARB_Defaults!L$13)</f>
        <v/>
      </c>
      <c r="AI56" s="66" t="str">
        <f>IF(ROW()-ROW($A$9)&gt;$G$7, "", CARB_Defaults!L$11*$L56/CARB_Defaults!L$13)</f>
        <v/>
      </c>
      <c r="AJ56" s="117" t="str">
        <f t="shared" si="18"/>
        <v/>
      </c>
      <c r="AK56" s="81" t="str">
        <f t="shared" si="8"/>
        <v/>
      </c>
      <c r="AL56" s="81" t="str">
        <f t="shared" si="9"/>
        <v/>
      </c>
      <c r="AM56" s="81" t="str">
        <f t="shared" si="10"/>
        <v/>
      </c>
      <c r="AN56" s="81" t="str">
        <f t="shared" si="11"/>
        <v/>
      </c>
      <c r="AO56" s="82" t="str">
        <f t="shared" si="12"/>
        <v/>
      </c>
      <c r="AP56" s="82" t="str">
        <f t="shared" si="13"/>
        <v/>
      </c>
      <c r="AQ56" s="82" t="str">
        <f t="shared" si="14"/>
        <v/>
      </c>
      <c r="AR56" s="83" t="str">
        <f t="shared" si="15"/>
        <v/>
      </c>
      <c r="AS56" s="117" t="str">
        <f>IF(ROW()-ROW($A$9)&gt;$G$7,"",SUMIFS(CARB_EFs!AA$9:AA$20,CARB_EFs!$W$9:$W$20,Calculations!$J56,CARB_EFs!$Y$9:$Y$20,Calculations!$AV56))</f>
        <v/>
      </c>
      <c r="AT56" s="81" t="str">
        <f>IF(ROW()-ROW($A$9)&gt;$G$7,"",SUMIFS(CARB_EFs!AB$9:AB$20,CARB_EFs!$W$9:$W$20,Calculations!$J56,CARB_EFs!$Y$9:$Y$20,Calculations!$AV56))</f>
        <v/>
      </c>
      <c r="AU56" s="82" t="str">
        <f>IF(ROW()-ROW($A$9)&gt;$G$7,"",SUMIFS(CARB_EFs!AC$9:AC$20,CARB_EFs!$W$9:$W$20,Calculations!$J56,CARB_EFs!$Y$9:$Y$20,Calculations!$AV56))</f>
        <v/>
      </c>
      <c r="AV56" s="74" t="str">
        <f>IF(ROW()-ROW($A$9)&gt;$G$7,"",VLOOKUP($F56,CHOOSE($J56,CARB_EFs!$Y$9:$Y$11,CARB_EFs!$Y$12:$Y$14,CARB_EFs!$Y$15:$Y$17,CARB_EFs!$Y$18:$Y$20),1))</f>
        <v/>
      </c>
    </row>
    <row r="57" spans="2:48" x14ac:dyDescent="0.25">
      <c r="B57" s="44" t="str">
        <f>IF(ROW()-ROW($A$9)&gt;$G$7, "", Input!C75)</f>
        <v/>
      </c>
      <c r="C57" s="40" t="str">
        <f>IF(ROW()-ROW($A$9)&gt;$G$7, "", Input!D75)</f>
        <v/>
      </c>
      <c r="D57" s="45" t="str">
        <f t="shared" si="19"/>
        <v/>
      </c>
      <c r="E57" s="45" t="str">
        <f t="array" ref="E57">IF(ROW()-ROW($A$9)&gt;$G$7, "", INDEX(CARB_Defaults!G$16:G$43, MATCH(C57&amp;D57,CARB_Defaults!I$16:I$43&amp;CARB_Defaults!H$16:H$43, 0)))</f>
        <v/>
      </c>
      <c r="F57" s="135" t="str">
        <f>IF(ROW()-ROW($A$9)&gt;$G$7, "", IF(Input!$F75="",$C$7-ROUND(VLOOKUP(C57,CARB_Defaults!$P$9:$T$36,3,FALSE),0),Input!$F75))</f>
        <v/>
      </c>
      <c r="G57" s="135" t="str">
        <f t="shared" si="16"/>
        <v/>
      </c>
      <c r="H57" s="62" t="str">
        <f>IF(ROW()-ROW($A$9)&gt;$G$7, "", IF(Input!G75="",VLOOKUP(C57,CARB_Defaults!$P$9:$T$36,5,FALSE),Input!G75))</f>
        <v/>
      </c>
      <c r="I57" s="45" t="str">
        <f>IF(ROW()-ROW($A$9)&gt;$G$7, "", IF(LEFT(E57,1)&lt;&gt;"C",
INDEX(CARB_Defaults!C$9:C$17,MATCH(H57,CARB_Defaults!D$9:D$17,1)),
INDEX(CARB_Defaults!C$18:C$27,MATCH(H57,CARB_Defaults!D$18:D$27,1))))</f>
        <v/>
      </c>
      <c r="J57" s="45" t="str">
        <f t="shared" si="20"/>
        <v/>
      </c>
      <c r="K57" s="65" t="str">
        <f>IF(ROW()-ROW($A$9)&gt;$G$7,"",INDEX(CARB_Defaults!Q$9:Q$36,MATCH($C57,CARB_Defaults!P$9:P$36,0)))</f>
        <v/>
      </c>
      <c r="L57" s="65" t="str">
        <f>IF(ROW()-ROW($A$9)&gt;$G$7, "", INDEX(CARB_EFs!K$9:K$2624, MATCH($E57&amp;"_"&amp;$I57&amp;"_"&amp;$G57, CARB_EFs!$B$9:$B$2624, 0)))</f>
        <v/>
      </c>
      <c r="M57" s="121" t="str">
        <f>IF(ROW()-ROW($A$9)&gt;$G$7, "", Input!E75)</f>
        <v/>
      </c>
      <c r="N57" s="119" t="str">
        <f>IF(ROW()-ROW($A$9)&gt;$G$7,"",INDEX(CARB_Defaults!S$9:S$36,MATCH($E57,CARB_Defaults!O$9:O$36,0)))</f>
        <v/>
      </c>
      <c r="O57" s="78" t="str">
        <f t="shared" si="17"/>
        <v/>
      </c>
      <c r="P57" s="95" t="str">
        <f>IF(ROW()-ROW($A$9)&gt;$G$7, "", INDEX(CARB_Defaults!R$9:R$36, MATCH(C57, CARB_Defaults!P$9:P$36, 0)))</f>
        <v/>
      </c>
      <c r="Q57" s="69" t="str">
        <f>IF(ROW()-ROW($A$9)&gt;$G$7, "", INDEX(CARB_EFs!I$9:I$2624, MATCH($E57&amp;"_"&amp;$I57&amp;"_"&amp;$G57, CARB_EFs!$B$9:$B$2624, 0)))</f>
        <v/>
      </c>
      <c r="R57" s="67" t="str">
        <f>IF(ROW()-ROW($A$9)&gt;$G$7, "", INDEX(CARB_EFs!J$9:J$2624, MATCH($E57&amp;"_"&amp;$I57&amp;"_"&amp;$G57, CARB_EFs!$B$9:$B$2624, 0)))</f>
        <v/>
      </c>
      <c r="S57" s="67" t="str">
        <f>IF(ROW()-ROW($A$9)&gt;$G$7, "", INDEX(CARB_EFs!H$9:H$2624, MATCH($E57&amp;"_"&amp;$I57&amp;"_"&amp;$G57, CARB_EFs!$B$9:$B$2624, 0)))</f>
        <v/>
      </c>
      <c r="T57" s="67" t="str">
        <f>IF(ROW()-ROW($A$9)&gt;$G$7, "", INDEX(CARB_EFs!F$9:F$2624, MATCH($E57&amp;"_"&amp;$I57&amp;"_"&amp;$G57, CARB_EFs!$B$9:$B$2624, 0)))</f>
        <v/>
      </c>
      <c r="U57" s="66" t="str">
        <f>IF(ROW()-ROW($A$9)&gt;$G$7, "", INDEX(CARB_EFs!G$9:G$2624, MATCH($E57&amp;"_"&amp;$I57&amp;"_"&amp;$G57, CARB_EFs!$B$9:$B$2624, 0)))</f>
        <v/>
      </c>
      <c r="V57" s="72" t="str">
        <f>IF(ROW()-ROW($A$9)&gt;$G$7, "", INDEX(CARB_EFs!T$9:T$64, MATCH($E57&amp;"_"&amp;$I57, CARB_EFs!$M$9:$M$64, 0)))</f>
        <v/>
      </c>
      <c r="W57" s="103" t="str">
        <f>IF(ROW()-ROW($A$9)&gt;$G$7, "", INDEX(CARB_EFs!U$9:U$64, MATCH($E57&amp;"_"&amp;$I57, CARB_EFs!$M$9:$M$64, 0)))</f>
        <v/>
      </c>
      <c r="X57" s="103" t="str">
        <f>IF(ROW()-ROW($A$9)&gt;$G$7, "", INDEX(CARB_EFs!S$9:S$64, MATCH($E57&amp;"_"&amp;$I57, CARB_EFs!$M$9:$M$64, 0)))</f>
        <v/>
      </c>
      <c r="Y57" s="103" t="str">
        <f>IF(ROW()-ROW($A$9)&gt;$G$7, "", INDEX(CARB_EFs!P$9:P$64, MATCH($E57&amp;"_"&amp;$I57, CARB_EFs!$M$9:$M$64, 0)))</f>
        <v/>
      </c>
      <c r="Z57" s="57" t="str">
        <f>IF(ROW()-ROW($A$9)&gt;$G$7, "", INDEX(CARB_EFs!R$9:R$64, MATCH($E57&amp;"_"&amp;$I57, CARB_EFs!$M$9:$M$64, 0)))</f>
        <v/>
      </c>
      <c r="AA57" s="69" t="str">
        <f t="shared" si="21"/>
        <v/>
      </c>
      <c r="AB57" s="68" t="str">
        <f t="shared" si="22"/>
        <v/>
      </c>
      <c r="AC57" s="68" t="str">
        <f t="shared" si="23"/>
        <v/>
      </c>
      <c r="AD57" s="68" t="str">
        <f t="shared" si="24"/>
        <v/>
      </c>
      <c r="AE57" s="67" t="str">
        <f t="shared" si="25"/>
        <v/>
      </c>
      <c r="AF57" s="67" t="str">
        <f t="shared" si="26"/>
        <v/>
      </c>
      <c r="AG57" s="67" t="str">
        <f>IF(ROW()-ROW($A$9)&gt;$G$7, "", CARB_Defaults!L$9*$L57/CARB_Defaults!L$13)</f>
        <v/>
      </c>
      <c r="AH57" s="67" t="str">
        <f>IF(ROW()-ROW($A$9)&gt;$G$7, "", CARB_Defaults!L$10*$L57/CARB_Defaults!L$13)</f>
        <v/>
      </c>
      <c r="AI57" s="66" t="str">
        <f>IF(ROW()-ROW($A$9)&gt;$G$7, "", CARB_Defaults!L$11*$L57/CARB_Defaults!L$13)</f>
        <v/>
      </c>
      <c r="AJ57" s="117" t="str">
        <f t="shared" si="18"/>
        <v/>
      </c>
      <c r="AK57" s="81" t="str">
        <f t="shared" si="8"/>
        <v/>
      </c>
      <c r="AL57" s="81" t="str">
        <f t="shared" si="9"/>
        <v/>
      </c>
      <c r="AM57" s="81" t="str">
        <f t="shared" si="10"/>
        <v/>
      </c>
      <c r="AN57" s="81" t="str">
        <f t="shared" si="11"/>
        <v/>
      </c>
      <c r="AO57" s="82" t="str">
        <f t="shared" si="12"/>
        <v/>
      </c>
      <c r="AP57" s="82" t="str">
        <f t="shared" si="13"/>
        <v/>
      </c>
      <c r="AQ57" s="82" t="str">
        <f t="shared" si="14"/>
        <v/>
      </c>
      <c r="AR57" s="83" t="str">
        <f t="shared" si="15"/>
        <v/>
      </c>
      <c r="AS57" s="117" t="str">
        <f>IF(ROW()-ROW($A$9)&gt;$G$7,"",SUMIFS(CARB_EFs!AA$9:AA$20,CARB_EFs!$W$9:$W$20,Calculations!$J57,CARB_EFs!$Y$9:$Y$20,Calculations!$AV57))</f>
        <v/>
      </c>
      <c r="AT57" s="81" t="str">
        <f>IF(ROW()-ROW($A$9)&gt;$G$7,"",SUMIFS(CARB_EFs!AB$9:AB$20,CARB_EFs!$W$9:$W$20,Calculations!$J57,CARB_EFs!$Y$9:$Y$20,Calculations!$AV57))</f>
        <v/>
      </c>
      <c r="AU57" s="82" t="str">
        <f>IF(ROW()-ROW($A$9)&gt;$G$7,"",SUMIFS(CARB_EFs!AC$9:AC$20,CARB_EFs!$W$9:$W$20,Calculations!$J57,CARB_EFs!$Y$9:$Y$20,Calculations!$AV57))</f>
        <v/>
      </c>
      <c r="AV57" s="74" t="str">
        <f>IF(ROW()-ROW($A$9)&gt;$G$7,"",VLOOKUP($F57,CHOOSE($J57,CARB_EFs!$Y$9:$Y$11,CARB_EFs!$Y$12:$Y$14,CARB_EFs!$Y$15:$Y$17,CARB_EFs!$Y$18:$Y$20),1))</f>
        <v/>
      </c>
    </row>
    <row r="58" spans="2:48" x14ac:dyDescent="0.25">
      <c r="B58" s="44" t="str">
        <f>IF(ROW()-ROW($A$9)&gt;$G$7, "", Input!C76)</f>
        <v/>
      </c>
      <c r="C58" s="40" t="str">
        <f>IF(ROW()-ROW($A$9)&gt;$G$7, "", Input!D76)</f>
        <v/>
      </c>
      <c r="D58" s="45" t="str">
        <f t="shared" si="19"/>
        <v/>
      </c>
      <c r="E58" s="45" t="str">
        <f t="array" ref="E58">IF(ROW()-ROW($A$9)&gt;$G$7, "", INDEX(CARB_Defaults!G$16:G$43, MATCH(C58&amp;D58,CARB_Defaults!I$16:I$43&amp;CARB_Defaults!H$16:H$43, 0)))</f>
        <v/>
      </c>
      <c r="F58" s="135" t="str">
        <f>IF(ROW()-ROW($A$9)&gt;$G$7, "", IF(Input!$F76="",$C$7-ROUND(VLOOKUP(C58,CARB_Defaults!$P$9:$T$36,3,FALSE),0),Input!$F76))</f>
        <v/>
      </c>
      <c r="G58" s="135" t="str">
        <f t="shared" si="16"/>
        <v/>
      </c>
      <c r="H58" s="62" t="str">
        <f>IF(ROW()-ROW($A$9)&gt;$G$7, "", IF(Input!G76="",VLOOKUP(C58,CARB_Defaults!$P$9:$T$36,5,FALSE),Input!G76))</f>
        <v/>
      </c>
      <c r="I58" s="45" t="str">
        <f>IF(ROW()-ROW($A$9)&gt;$G$7, "", IF(LEFT(E58,1)&lt;&gt;"C",
INDEX(CARB_Defaults!C$9:C$17,MATCH(H58,CARB_Defaults!D$9:D$17,1)),
INDEX(CARB_Defaults!C$18:C$27,MATCH(H58,CARB_Defaults!D$18:D$27,1))))</f>
        <v/>
      </c>
      <c r="J58" s="45" t="str">
        <f t="shared" si="20"/>
        <v/>
      </c>
      <c r="K58" s="65" t="str">
        <f>IF(ROW()-ROW($A$9)&gt;$G$7,"",INDEX(CARB_Defaults!Q$9:Q$36,MATCH($C58,CARB_Defaults!P$9:P$36,0)))</f>
        <v/>
      </c>
      <c r="L58" s="65" t="str">
        <f>IF(ROW()-ROW($A$9)&gt;$G$7, "", INDEX(CARB_EFs!K$9:K$2624, MATCH($E58&amp;"_"&amp;$I58&amp;"_"&amp;$G58, CARB_EFs!$B$9:$B$2624, 0)))</f>
        <v/>
      </c>
      <c r="M58" s="121" t="str">
        <f>IF(ROW()-ROW($A$9)&gt;$G$7, "", Input!E76)</f>
        <v/>
      </c>
      <c r="N58" s="119" t="str">
        <f>IF(ROW()-ROW($A$9)&gt;$G$7,"",INDEX(CARB_Defaults!S$9:S$36,MATCH($E58,CARB_Defaults!O$9:O$36,0)))</f>
        <v/>
      </c>
      <c r="O58" s="78" t="str">
        <f t="shared" si="17"/>
        <v/>
      </c>
      <c r="P58" s="95" t="str">
        <f>IF(ROW()-ROW($A$9)&gt;$G$7, "", INDEX(CARB_Defaults!R$9:R$36, MATCH(C58, CARB_Defaults!P$9:P$36, 0)))</f>
        <v/>
      </c>
      <c r="Q58" s="69" t="str">
        <f>IF(ROW()-ROW($A$9)&gt;$G$7, "", INDEX(CARB_EFs!I$9:I$2624, MATCH($E58&amp;"_"&amp;$I58&amp;"_"&amp;$G58, CARB_EFs!$B$9:$B$2624, 0)))</f>
        <v/>
      </c>
      <c r="R58" s="67" t="str">
        <f>IF(ROW()-ROW($A$9)&gt;$G$7, "", INDEX(CARB_EFs!J$9:J$2624, MATCH($E58&amp;"_"&amp;$I58&amp;"_"&amp;$G58, CARB_EFs!$B$9:$B$2624, 0)))</f>
        <v/>
      </c>
      <c r="S58" s="67" t="str">
        <f>IF(ROW()-ROW($A$9)&gt;$G$7, "", INDEX(CARB_EFs!H$9:H$2624, MATCH($E58&amp;"_"&amp;$I58&amp;"_"&amp;$G58, CARB_EFs!$B$9:$B$2624, 0)))</f>
        <v/>
      </c>
      <c r="T58" s="67" t="str">
        <f>IF(ROW()-ROW($A$9)&gt;$G$7, "", INDEX(CARB_EFs!F$9:F$2624, MATCH($E58&amp;"_"&amp;$I58&amp;"_"&amp;$G58, CARB_EFs!$B$9:$B$2624, 0)))</f>
        <v/>
      </c>
      <c r="U58" s="66" t="str">
        <f>IF(ROW()-ROW($A$9)&gt;$G$7, "", INDEX(CARB_EFs!G$9:G$2624, MATCH($E58&amp;"_"&amp;$I58&amp;"_"&amp;$G58, CARB_EFs!$B$9:$B$2624, 0)))</f>
        <v/>
      </c>
      <c r="V58" s="72" t="str">
        <f>IF(ROW()-ROW($A$9)&gt;$G$7, "", INDEX(CARB_EFs!T$9:T$64, MATCH($E58&amp;"_"&amp;$I58, CARB_EFs!$M$9:$M$64, 0)))</f>
        <v/>
      </c>
      <c r="W58" s="103" t="str">
        <f>IF(ROW()-ROW($A$9)&gt;$G$7, "", INDEX(CARB_EFs!U$9:U$64, MATCH($E58&amp;"_"&amp;$I58, CARB_EFs!$M$9:$M$64, 0)))</f>
        <v/>
      </c>
      <c r="X58" s="103" t="str">
        <f>IF(ROW()-ROW($A$9)&gt;$G$7, "", INDEX(CARB_EFs!S$9:S$64, MATCH($E58&amp;"_"&amp;$I58, CARB_EFs!$M$9:$M$64, 0)))</f>
        <v/>
      </c>
      <c r="Y58" s="103" t="str">
        <f>IF(ROW()-ROW($A$9)&gt;$G$7, "", INDEX(CARB_EFs!P$9:P$64, MATCH($E58&amp;"_"&amp;$I58, CARB_EFs!$M$9:$M$64, 0)))</f>
        <v/>
      </c>
      <c r="Z58" s="57" t="str">
        <f>IF(ROW()-ROW($A$9)&gt;$G$7, "", INDEX(CARB_EFs!R$9:R$64, MATCH($E58&amp;"_"&amp;$I58, CARB_EFs!$M$9:$M$64, 0)))</f>
        <v/>
      </c>
      <c r="AA58" s="69" t="str">
        <f t="shared" si="21"/>
        <v/>
      </c>
      <c r="AB58" s="68" t="str">
        <f t="shared" si="22"/>
        <v/>
      </c>
      <c r="AC58" s="68" t="str">
        <f t="shared" si="23"/>
        <v/>
      </c>
      <c r="AD58" s="68" t="str">
        <f t="shared" si="24"/>
        <v/>
      </c>
      <c r="AE58" s="67" t="str">
        <f t="shared" si="25"/>
        <v/>
      </c>
      <c r="AF58" s="67" t="str">
        <f t="shared" si="26"/>
        <v/>
      </c>
      <c r="AG58" s="67" t="str">
        <f>IF(ROW()-ROW($A$9)&gt;$G$7, "", CARB_Defaults!L$9*$L58/CARB_Defaults!L$13)</f>
        <v/>
      </c>
      <c r="AH58" s="67" t="str">
        <f>IF(ROW()-ROW($A$9)&gt;$G$7, "", CARB_Defaults!L$10*$L58/CARB_Defaults!L$13)</f>
        <v/>
      </c>
      <c r="AI58" s="66" t="str">
        <f>IF(ROW()-ROW($A$9)&gt;$G$7, "", CARB_Defaults!L$11*$L58/CARB_Defaults!L$13)</f>
        <v/>
      </c>
      <c r="AJ58" s="117" t="str">
        <f t="shared" si="18"/>
        <v/>
      </c>
      <c r="AK58" s="81" t="str">
        <f t="shared" si="8"/>
        <v/>
      </c>
      <c r="AL58" s="81" t="str">
        <f t="shared" si="9"/>
        <v/>
      </c>
      <c r="AM58" s="81" t="str">
        <f t="shared" si="10"/>
        <v/>
      </c>
      <c r="AN58" s="81" t="str">
        <f t="shared" si="11"/>
        <v/>
      </c>
      <c r="AO58" s="82" t="str">
        <f t="shared" si="12"/>
        <v/>
      </c>
      <c r="AP58" s="82" t="str">
        <f t="shared" si="13"/>
        <v/>
      </c>
      <c r="AQ58" s="82" t="str">
        <f t="shared" si="14"/>
        <v/>
      </c>
      <c r="AR58" s="83" t="str">
        <f t="shared" si="15"/>
        <v/>
      </c>
      <c r="AS58" s="117" t="str">
        <f>IF(ROW()-ROW($A$9)&gt;$G$7,"",SUMIFS(CARB_EFs!AA$9:AA$20,CARB_EFs!$W$9:$W$20,Calculations!$J58,CARB_EFs!$Y$9:$Y$20,Calculations!$AV58))</f>
        <v/>
      </c>
      <c r="AT58" s="81" t="str">
        <f>IF(ROW()-ROW($A$9)&gt;$G$7,"",SUMIFS(CARB_EFs!AB$9:AB$20,CARB_EFs!$W$9:$W$20,Calculations!$J58,CARB_EFs!$Y$9:$Y$20,Calculations!$AV58))</f>
        <v/>
      </c>
      <c r="AU58" s="82" t="str">
        <f>IF(ROW()-ROW($A$9)&gt;$G$7,"",SUMIFS(CARB_EFs!AC$9:AC$20,CARB_EFs!$W$9:$W$20,Calculations!$J58,CARB_EFs!$Y$9:$Y$20,Calculations!$AV58))</f>
        <v/>
      </c>
      <c r="AV58" s="74" t="str">
        <f>IF(ROW()-ROW($A$9)&gt;$G$7,"",VLOOKUP($F58,CHOOSE($J58,CARB_EFs!$Y$9:$Y$11,CARB_EFs!$Y$12:$Y$14,CARB_EFs!$Y$15:$Y$17,CARB_EFs!$Y$18:$Y$20),1))</f>
        <v/>
      </c>
    </row>
    <row r="59" spans="2:48" x14ac:dyDescent="0.25">
      <c r="B59" s="44" t="str">
        <f>IF(ROW()-ROW($A$9)&gt;$G$7, "", Input!C77)</f>
        <v/>
      </c>
      <c r="C59" s="40" t="str">
        <f>IF(ROW()-ROW($A$9)&gt;$G$7, "", Input!D77)</f>
        <v/>
      </c>
      <c r="D59" s="45" t="str">
        <f t="shared" si="19"/>
        <v/>
      </c>
      <c r="E59" s="45" t="str">
        <f t="array" ref="E59">IF(ROW()-ROW($A$9)&gt;$G$7, "", INDEX(CARB_Defaults!G$16:G$43, MATCH(C59&amp;D59,CARB_Defaults!I$16:I$43&amp;CARB_Defaults!H$16:H$43, 0)))</f>
        <v/>
      </c>
      <c r="F59" s="135" t="str">
        <f>IF(ROW()-ROW($A$9)&gt;$G$7, "", IF(Input!$F77="",$C$7-ROUND(VLOOKUP(C59,CARB_Defaults!$P$9:$T$36,3,FALSE),0),Input!$F77))</f>
        <v/>
      </c>
      <c r="G59" s="135" t="str">
        <f t="shared" si="16"/>
        <v/>
      </c>
      <c r="H59" s="62" t="str">
        <f>IF(ROW()-ROW($A$9)&gt;$G$7, "", IF(Input!G77="",VLOOKUP(C59,CARB_Defaults!$P$9:$T$36,5,FALSE),Input!G77))</f>
        <v/>
      </c>
      <c r="I59" s="45" t="str">
        <f>IF(ROW()-ROW($A$9)&gt;$G$7, "", IF(LEFT(E59,1)&lt;&gt;"C",
INDEX(CARB_Defaults!C$9:C$17,MATCH(H59,CARB_Defaults!D$9:D$17,1)),
INDEX(CARB_Defaults!C$18:C$27,MATCH(H59,CARB_Defaults!D$18:D$27,1))))</f>
        <v/>
      </c>
      <c r="J59" s="45" t="str">
        <f t="shared" si="20"/>
        <v/>
      </c>
      <c r="K59" s="65" t="str">
        <f>IF(ROW()-ROW($A$9)&gt;$G$7,"",INDEX(CARB_Defaults!Q$9:Q$36,MATCH($C59,CARB_Defaults!P$9:P$36,0)))</f>
        <v/>
      </c>
      <c r="L59" s="65" t="str">
        <f>IF(ROW()-ROW($A$9)&gt;$G$7, "", INDEX(CARB_EFs!K$9:K$2624, MATCH($E59&amp;"_"&amp;$I59&amp;"_"&amp;$G59, CARB_EFs!$B$9:$B$2624, 0)))</f>
        <v/>
      </c>
      <c r="M59" s="121" t="str">
        <f>IF(ROW()-ROW($A$9)&gt;$G$7, "", Input!E77)</f>
        <v/>
      </c>
      <c r="N59" s="119" t="str">
        <f>IF(ROW()-ROW($A$9)&gt;$G$7,"",INDEX(CARB_Defaults!S$9:S$36,MATCH($E59,CARB_Defaults!O$9:O$36,0)))</f>
        <v/>
      </c>
      <c r="O59" s="78" t="str">
        <f t="shared" si="17"/>
        <v/>
      </c>
      <c r="P59" s="95" t="str">
        <f>IF(ROW()-ROW($A$9)&gt;$G$7, "", INDEX(CARB_Defaults!R$9:R$36, MATCH(C59, CARB_Defaults!P$9:P$36, 0)))</f>
        <v/>
      </c>
      <c r="Q59" s="69" t="str">
        <f>IF(ROW()-ROW($A$9)&gt;$G$7, "", INDEX(CARB_EFs!I$9:I$2624, MATCH($E59&amp;"_"&amp;$I59&amp;"_"&amp;$G59, CARB_EFs!$B$9:$B$2624, 0)))</f>
        <v/>
      </c>
      <c r="R59" s="67" t="str">
        <f>IF(ROW()-ROW($A$9)&gt;$G$7, "", INDEX(CARB_EFs!J$9:J$2624, MATCH($E59&amp;"_"&amp;$I59&amp;"_"&amp;$G59, CARB_EFs!$B$9:$B$2624, 0)))</f>
        <v/>
      </c>
      <c r="S59" s="67" t="str">
        <f>IF(ROW()-ROW($A$9)&gt;$G$7, "", INDEX(CARB_EFs!H$9:H$2624, MATCH($E59&amp;"_"&amp;$I59&amp;"_"&amp;$G59, CARB_EFs!$B$9:$B$2624, 0)))</f>
        <v/>
      </c>
      <c r="T59" s="67" t="str">
        <f>IF(ROW()-ROW($A$9)&gt;$G$7, "", INDEX(CARB_EFs!F$9:F$2624, MATCH($E59&amp;"_"&amp;$I59&amp;"_"&amp;$G59, CARB_EFs!$B$9:$B$2624, 0)))</f>
        <v/>
      </c>
      <c r="U59" s="66" t="str">
        <f>IF(ROW()-ROW($A$9)&gt;$G$7, "", INDEX(CARB_EFs!G$9:G$2624, MATCH($E59&amp;"_"&amp;$I59&amp;"_"&amp;$G59, CARB_EFs!$B$9:$B$2624, 0)))</f>
        <v/>
      </c>
      <c r="V59" s="72" t="str">
        <f>IF(ROW()-ROW($A$9)&gt;$G$7, "", INDEX(CARB_EFs!T$9:T$64, MATCH($E59&amp;"_"&amp;$I59, CARB_EFs!$M$9:$M$64, 0)))</f>
        <v/>
      </c>
      <c r="W59" s="103" t="str">
        <f>IF(ROW()-ROW($A$9)&gt;$G$7, "", INDEX(CARB_EFs!U$9:U$64, MATCH($E59&amp;"_"&amp;$I59, CARB_EFs!$M$9:$M$64, 0)))</f>
        <v/>
      </c>
      <c r="X59" s="103" t="str">
        <f>IF(ROW()-ROW($A$9)&gt;$G$7, "", INDEX(CARB_EFs!S$9:S$64, MATCH($E59&amp;"_"&amp;$I59, CARB_EFs!$M$9:$M$64, 0)))</f>
        <v/>
      </c>
      <c r="Y59" s="103" t="str">
        <f>IF(ROW()-ROW($A$9)&gt;$G$7, "", INDEX(CARB_EFs!P$9:P$64, MATCH($E59&amp;"_"&amp;$I59, CARB_EFs!$M$9:$M$64, 0)))</f>
        <v/>
      </c>
      <c r="Z59" s="57" t="str">
        <f>IF(ROW()-ROW($A$9)&gt;$G$7, "", INDEX(CARB_EFs!R$9:R$64, MATCH($E59&amp;"_"&amp;$I59, CARB_EFs!$M$9:$M$64, 0)))</f>
        <v/>
      </c>
      <c r="AA59" s="69" t="str">
        <f t="shared" si="21"/>
        <v/>
      </c>
      <c r="AB59" s="68" t="str">
        <f t="shared" si="22"/>
        <v/>
      </c>
      <c r="AC59" s="68" t="str">
        <f t="shared" si="23"/>
        <v/>
      </c>
      <c r="AD59" s="68" t="str">
        <f t="shared" si="24"/>
        <v/>
      </c>
      <c r="AE59" s="67" t="str">
        <f t="shared" si="25"/>
        <v/>
      </c>
      <c r="AF59" s="67" t="str">
        <f t="shared" si="26"/>
        <v/>
      </c>
      <c r="AG59" s="67" t="str">
        <f>IF(ROW()-ROW($A$9)&gt;$G$7, "", CARB_Defaults!L$9*$L59/CARB_Defaults!L$13)</f>
        <v/>
      </c>
      <c r="AH59" s="67" t="str">
        <f>IF(ROW()-ROW($A$9)&gt;$G$7, "", CARB_Defaults!L$10*$L59/CARB_Defaults!L$13)</f>
        <v/>
      </c>
      <c r="AI59" s="66" t="str">
        <f>IF(ROW()-ROW($A$9)&gt;$G$7, "", CARB_Defaults!L$11*$L59/CARB_Defaults!L$13)</f>
        <v/>
      </c>
      <c r="AJ59" s="117" t="str">
        <f t="shared" si="18"/>
        <v/>
      </c>
      <c r="AK59" s="81" t="str">
        <f t="shared" si="8"/>
        <v/>
      </c>
      <c r="AL59" s="81" t="str">
        <f t="shared" si="9"/>
        <v/>
      </c>
      <c r="AM59" s="81" t="str">
        <f t="shared" si="10"/>
        <v/>
      </c>
      <c r="AN59" s="81" t="str">
        <f t="shared" si="11"/>
        <v/>
      </c>
      <c r="AO59" s="82" t="str">
        <f t="shared" si="12"/>
        <v/>
      </c>
      <c r="AP59" s="82" t="str">
        <f t="shared" si="13"/>
        <v/>
      </c>
      <c r="AQ59" s="82" t="str">
        <f t="shared" si="14"/>
        <v/>
      </c>
      <c r="AR59" s="83" t="str">
        <f t="shared" si="15"/>
        <v/>
      </c>
      <c r="AS59" s="117" t="str">
        <f>IF(ROW()-ROW($A$9)&gt;$G$7,"",SUMIFS(CARB_EFs!AA$9:AA$20,CARB_EFs!$W$9:$W$20,Calculations!$J59,CARB_EFs!$Y$9:$Y$20,Calculations!$AV59))</f>
        <v/>
      </c>
      <c r="AT59" s="81" t="str">
        <f>IF(ROW()-ROW($A$9)&gt;$G$7,"",SUMIFS(CARB_EFs!AB$9:AB$20,CARB_EFs!$W$9:$W$20,Calculations!$J59,CARB_EFs!$Y$9:$Y$20,Calculations!$AV59))</f>
        <v/>
      </c>
      <c r="AU59" s="82" t="str">
        <f>IF(ROW()-ROW($A$9)&gt;$G$7,"",SUMIFS(CARB_EFs!AC$9:AC$20,CARB_EFs!$W$9:$W$20,Calculations!$J59,CARB_EFs!$Y$9:$Y$20,Calculations!$AV59))</f>
        <v/>
      </c>
      <c r="AV59" s="74" t="str">
        <f>IF(ROW()-ROW($A$9)&gt;$G$7,"",VLOOKUP($F59,CHOOSE($J59,CARB_EFs!$Y$9:$Y$11,CARB_EFs!$Y$12:$Y$14,CARB_EFs!$Y$15:$Y$17,CARB_EFs!$Y$18:$Y$20),1))</f>
        <v/>
      </c>
    </row>
    <row r="60" spans="2:48" x14ac:dyDescent="0.25">
      <c r="B60" s="44" t="str">
        <f>IF(ROW()-ROW($A$9)&gt;$G$7, "", Input!C78)</f>
        <v/>
      </c>
      <c r="C60" s="40" t="str">
        <f>IF(ROW()-ROW($A$9)&gt;$G$7, "", Input!D78)</f>
        <v/>
      </c>
      <c r="D60" s="45" t="str">
        <f t="shared" si="19"/>
        <v/>
      </c>
      <c r="E60" s="45" t="str">
        <f t="array" ref="E60">IF(ROW()-ROW($A$9)&gt;$G$7, "", INDEX(CARB_Defaults!G$16:G$43, MATCH(C60&amp;D60,CARB_Defaults!I$16:I$43&amp;CARB_Defaults!H$16:H$43, 0)))</f>
        <v/>
      </c>
      <c r="F60" s="135" t="str">
        <f>IF(ROW()-ROW($A$9)&gt;$G$7, "", IF(Input!$F78="",$C$7-ROUND(VLOOKUP(C60,CARB_Defaults!$P$9:$T$36,3,FALSE),0),Input!$F78))</f>
        <v/>
      </c>
      <c r="G60" s="135" t="str">
        <f t="shared" si="16"/>
        <v/>
      </c>
      <c r="H60" s="62" t="str">
        <f>IF(ROW()-ROW($A$9)&gt;$G$7, "", IF(Input!G78="",VLOOKUP(C60,CARB_Defaults!$P$9:$T$36,5,FALSE),Input!G78))</f>
        <v/>
      </c>
      <c r="I60" s="45" t="str">
        <f>IF(ROW()-ROW($A$9)&gt;$G$7, "", IF(LEFT(E60,1)&lt;&gt;"C",
INDEX(CARB_Defaults!C$9:C$17,MATCH(H60,CARB_Defaults!D$9:D$17,1)),
INDEX(CARB_Defaults!C$18:C$27,MATCH(H60,CARB_Defaults!D$18:D$27,1))))</f>
        <v/>
      </c>
      <c r="J60" s="45" t="str">
        <f t="shared" si="20"/>
        <v/>
      </c>
      <c r="K60" s="65" t="str">
        <f>IF(ROW()-ROW($A$9)&gt;$G$7,"",INDEX(CARB_Defaults!Q$9:Q$36,MATCH($C60,CARB_Defaults!P$9:P$36,0)))</f>
        <v/>
      </c>
      <c r="L60" s="65" t="str">
        <f>IF(ROW()-ROW($A$9)&gt;$G$7, "", INDEX(CARB_EFs!K$9:K$2624, MATCH($E60&amp;"_"&amp;$I60&amp;"_"&amp;$G60, CARB_EFs!$B$9:$B$2624, 0)))</f>
        <v/>
      </c>
      <c r="M60" s="121" t="str">
        <f>IF(ROW()-ROW($A$9)&gt;$G$7, "", Input!E78)</f>
        <v/>
      </c>
      <c r="N60" s="119" t="str">
        <f>IF(ROW()-ROW($A$9)&gt;$G$7,"",INDEX(CARB_Defaults!S$9:S$36,MATCH($E60,CARB_Defaults!O$9:O$36,0)))</f>
        <v/>
      </c>
      <c r="O60" s="78" t="str">
        <f t="shared" si="17"/>
        <v/>
      </c>
      <c r="P60" s="95" t="str">
        <f>IF(ROW()-ROW($A$9)&gt;$G$7, "", INDEX(CARB_Defaults!R$9:R$36, MATCH(C60, CARB_Defaults!P$9:P$36, 0)))</f>
        <v/>
      </c>
      <c r="Q60" s="69" t="str">
        <f>IF(ROW()-ROW($A$9)&gt;$G$7, "", INDEX(CARB_EFs!I$9:I$2624, MATCH($E60&amp;"_"&amp;$I60&amp;"_"&amp;$G60, CARB_EFs!$B$9:$B$2624, 0)))</f>
        <v/>
      </c>
      <c r="R60" s="67" t="str">
        <f>IF(ROW()-ROW($A$9)&gt;$G$7, "", INDEX(CARB_EFs!J$9:J$2624, MATCH($E60&amp;"_"&amp;$I60&amp;"_"&amp;$G60, CARB_EFs!$B$9:$B$2624, 0)))</f>
        <v/>
      </c>
      <c r="S60" s="67" t="str">
        <f>IF(ROW()-ROW($A$9)&gt;$G$7, "", INDEX(CARB_EFs!H$9:H$2624, MATCH($E60&amp;"_"&amp;$I60&amp;"_"&amp;$G60, CARB_EFs!$B$9:$B$2624, 0)))</f>
        <v/>
      </c>
      <c r="T60" s="67" t="str">
        <f>IF(ROW()-ROW($A$9)&gt;$G$7, "", INDEX(CARB_EFs!F$9:F$2624, MATCH($E60&amp;"_"&amp;$I60&amp;"_"&amp;$G60, CARB_EFs!$B$9:$B$2624, 0)))</f>
        <v/>
      </c>
      <c r="U60" s="66" t="str">
        <f>IF(ROW()-ROW($A$9)&gt;$G$7, "", INDEX(CARB_EFs!G$9:G$2624, MATCH($E60&amp;"_"&amp;$I60&amp;"_"&amp;$G60, CARB_EFs!$B$9:$B$2624, 0)))</f>
        <v/>
      </c>
      <c r="V60" s="72" t="str">
        <f>IF(ROW()-ROW($A$9)&gt;$G$7, "", INDEX(CARB_EFs!T$9:T$64, MATCH($E60&amp;"_"&amp;$I60, CARB_EFs!$M$9:$M$64, 0)))</f>
        <v/>
      </c>
      <c r="W60" s="103" t="str">
        <f>IF(ROW()-ROW($A$9)&gt;$G$7, "", INDEX(CARB_EFs!U$9:U$64, MATCH($E60&amp;"_"&amp;$I60, CARB_EFs!$M$9:$M$64, 0)))</f>
        <v/>
      </c>
      <c r="X60" s="103" t="str">
        <f>IF(ROW()-ROW($A$9)&gt;$G$7, "", INDEX(CARB_EFs!S$9:S$64, MATCH($E60&amp;"_"&amp;$I60, CARB_EFs!$M$9:$M$64, 0)))</f>
        <v/>
      </c>
      <c r="Y60" s="103" t="str">
        <f>IF(ROW()-ROW($A$9)&gt;$G$7, "", INDEX(CARB_EFs!P$9:P$64, MATCH($E60&amp;"_"&amp;$I60, CARB_EFs!$M$9:$M$64, 0)))</f>
        <v/>
      </c>
      <c r="Z60" s="57" t="str">
        <f>IF(ROW()-ROW($A$9)&gt;$G$7, "", INDEX(CARB_EFs!R$9:R$64, MATCH($E60&amp;"_"&amp;$I60, CARB_EFs!$M$9:$M$64, 0)))</f>
        <v/>
      </c>
      <c r="AA60" s="69" t="str">
        <f t="shared" si="21"/>
        <v/>
      </c>
      <c r="AB60" s="68" t="str">
        <f t="shared" si="22"/>
        <v/>
      </c>
      <c r="AC60" s="68" t="str">
        <f t="shared" si="23"/>
        <v/>
      </c>
      <c r="AD60" s="68" t="str">
        <f t="shared" si="24"/>
        <v/>
      </c>
      <c r="AE60" s="67" t="str">
        <f t="shared" si="25"/>
        <v/>
      </c>
      <c r="AF60" s="67" t="str">
        <f t="shared" si="26"/>
        <v/>
      </c>
      <c r="AG60" s="67" t="str">
        <f>IF(ROW()-ROW($A$9)&gt;$G$7, "", CARB_Defaults!L$9*$L60/CARB_Defaults!L$13)</f>
        <v/>
      </c>
      <c r="AH60" s="67" t="str">
        <f>IF(ROW()-ROW($A$9)&gt;$G$7, "", CARB_Defaults!L$10*$L60/CARB_Defaults!L$13)</f>
        <v/>
      </c>
      <c r="AI60" s="66" t="str">
        <f>IF(ROW()-ROW($A$9)&gt;$G$7, "", CARB_Defaults!L$11*$L60/CARB_Defaults!L$13)</f>
        <v/>
      </c>
      <c r="AJ60" s="117" t="str">
        <f t="shared" si="18"/>
        <v/>
      </c>
      <c r="AK60" s="81" t="str">
        <f t="shared" si="8"/>
        <v/>
      </c>
      <c r="AL60" s="81" t="str">
        <f t="shared" si="9"/>
        <v/>
      </c>
      <c r="AM60" s="81" t="str">
        <f t="shared" si="10"/>
        <v/>
      </c>
      <c r="AN60" s="81" t="str">
        <f t="shared" si="11"/>
        <v/>
      </c>
      <c r="AO60" s="82" t="str">
        <f t="shared" si="12"/>
        <v/>
      </c>
      <c r="AP60" s="82" t="str">
        <f t="shared" si="13"/>
        <v/>
      </c>
      <c r="AQ60" s="82" t="str">
        <f t="shared" si="14"/>
        <v/>
      </c>
      <c r="AR60" s="83" t="str">
        <f t="shared" si="15"/>
        <v/>
      </c>
      <c r="AS60" s="117" t="str">
        <f>IF(ROW()-ROW($A$9)&gt;$G$7,"",SUMIFS(CARB_EFs!AA$9:AA$20,CARB_EFs!$W$9:$W$20,Calculations!$J60,CARB_EFs!$Y$9:$Y$20,Calculations!$AV60))</f>
        <v/>
      </c>
      <c r="AT60" s="81" t="str">
        <f>IF(ROW()-ROW($A$9)&gt;$G$7,"",SUMIFS(CARB_EFs!AB$9:AB$20,CARB_EFs!$W$9:$W$20,Calculations!$J60,CARB_EFs!$Y$9:$Y$20,Calculations!$AV60))</f>
        <v/>
      </c>
      <c r="AU60" s="82" t="str">
        <f>IF(ROW()-ROW($A$9)&gt;$G$7,"",SUMIFS(CARB_EFs!AC$9:AC$20,CARB_EFs!$W$9:$W$20,Calculations!$J60,CARB_EFs!$Y$9:$Y$20,Calculations!$AV60))</f>
        <v/>
      </c>
      <c r="AV60" s="74" t="str">
        <f>IF(ROW()-ROW($A$9)&gt;$G$7,"",VLOOKUP($F60,CHOOSE($J60,CARB_EFs!$Y$9:$Y$11,CARB_EFs!$Y$12:$Y$14,CARB_EFs!$Y$15:$Y$17,CARB_EFs!$Y$18:$Y$20),1))</f>
        <v/>
      </c>
    </row>
    <row r="61" spans="2:48" x14ac:dyDescent="0.25">
      <c r="B61" s="44" t="str">
        <f>IF(ROW()-ROW($A$9)&gt;$G$7, "", Input!C79)</f>
        <v/>
      </c>
      <c r="C61" s="40" t="str">
        <f>IF(ROW()-ROW($A$9)&gt;$G$7, "", Input!D79)</f>
        <v/>
      </c>
      <c r="D61" s="45" t="str">
        <f t="shared" si="19"/>
        <v/>
      </c>
      <c r="E61" s="45" t="str">
        <f t="array" ref="E61">IF(ROW()-ROW($A$9)&gt;$G$7, "", INDEX(CARB_Defaults!G$16:G$43, MATCH(C61&amp;D61,CARB_Defaults!I$16:I$43&amp;CARB_Defaults!H$16:H$43, 0)))</f>
        <v/>
      </c>
      <c r="F61" s="135" t="str">
        <f>IF(ROW()-ROW($A$9)&gt;$G$7, "", IF(Input!$F79="",$C$7-ROUND(VLOOKUP(C61,CARB_Defaults!$P$9:$T$36,3,FALSE),0),Input!$F79))</f>
        <v/>
      </c>
      <c r="G61" s="135" t="str">
        <f t="shared" si="16"/>
        <v/>
      </c>
      <c r="H61" s="62" t="str">
        <f>IF(ROW()-ROW($A$9)&gt;$G$7, "", IF(Input!G79="",VLOOKUP(C61,CARB_Defaults!$P$9:$T$36,5,FALSE),Input!G79))</f>
        <v/>
      </c>
      <c r="I61" s="45" t="str">
        <f>IF(ROW()-ROW($A$9)&gt;$G$7, "", IF(LEFT(E61,1)&lt;&gt;"C",
INDEX(CARB_Defaults!C$9:C$17,MATCH(H61,CARB_Defaults!D$9:D$17,1)),
INDEX(CARB_Defaults!C$18:C$27,MATCH(H61,CARB_Defaults!D$18:D$27,1))))</f>
        <v/>
      </c>
      <c r="J61" s="45" t="str">
        <f t="shared" si="20"/>
        <v/>
      </c>
      <c r="K61" s="65" t="str">
        <f>IF(ROW()-ROW($A$9)&gt;$G$7,"",INDEX(CARB_Defaults!Q$9:Q$36,MATCH($C61,CARB_Defaults!P$9:P$36,0)))</f>
        <v/>
      </c>
      <c r="L61" s="65" t="str">
        <f>IF(ROW()-ROW($A$9)&gt;$G$7, "", INDEX(CARB_EFs!K$9:K$2624, MATCH($E61&amp;"_"&amp;$I61&amp;"_"&amp;$G61, CARB_EFs!$B$9:$B$2624, 0)))</f>
        <v/>
      </c>
      <c r="M61" s="121" t="str">
        <f>IF(ROW()-ROW($A$9)&gt;$G$7, "", Input!E79)</f>
        <v/>
      </c>
      <c r="N61" s="119" t="str">
        <f>IF(ROW()-ROW($A$9)&gt;$G$7,"",INDEX(CARB_Defaults!S$9:S$36,MATCH($E61,CARB_Defaults!O$9:O$36,0)))</f>
        <v/>
      </c>
      <c r="O61" s="78" t="str">
        <f t="shared" si="17"/>
        <v/>
      </c>
      <c r="P61" s="95" t="str">
        <f>IF(ROW()-ROW($A$9)&gt;$G$7, "", INDEX(CARB_Defaults!R$9:R$36, MATCH(C61, CARB_Defaults!P$9:P$36, 0)))</f>
        <v/>
      </c>
      <c r="Q61" s="69" t="str">
        <f>IF(ROW()-ROW($A$9)&gt;$G$7, "", INDEX(CARB_EFs!I$9:I$2624, MATCH($E61&amp;"_"&amp;$I61&amp;"_"&amp;$G61, CARB_EFs!$B$9:$B$2624, 0)))</f>
        <v/>
      </c>
      <c r="R61" s="67" t="str">
        <f>IF(ROW()-ROW($A$9)&gt;$G$7, "", INDEX(CARB_EFs!J$9:J$2624, MATCH($E61&amp;"_"&amp;$I61&amp;"_"&amp;$G61, CARB_EFs!$B$9:$B$2624, 0)))</f>
        <v/>
      </c>
      <c r="S61" s="67" t="str">
        <f>IF(ROW()-ROW($A$9)&gt;$G$7, "", INDEX(CARB_EFs!H$9:H$2624, MATCH($E61&amp;"_"&amp;$I61&amp;"_"&amp;$G61, CARB_EFs!$B$9:$B$2624, 0)))</f>
        <v/>
      </c>
      <c r="T61" s="67" t="str">
        <f>IF(ROW()-ROW($A$9)&gt;$G$7, "", INDEX(CARB_EFs!F$9:F$2624, MATCH($E61&amp;"_"&amp;$I61&amp;"_"&amp;$G61, CARB_EFs!$B$9:$B$2624, 0)))</f>
        <v/>
      </c>
      <c r="U61" s="66" t="str">
        <f>IF(ROW()-ROW($A$9)&gt;$G$7, "", INDEX(CARB_EFs!G$9:G$2624, MATCH($E61&amp;"_"&amp;$I61&amp;"_"&amp;$G61, CARB_EFs!$B$9:$B$2624, 0)))</f>
        <v/>
      </c>
      <c r="V61" s="72" t="str">
        <f>IF(ROW()-ROW($A$9)&gt;$G$7, "", INDEX(CARB_EFs!T$9:T$64, MATCH($E61&amp;"_"&amp;$I61, CARB_EFs!$M$9:$M$64, 0)))</f>
        <v/>
      </c>
      <c r="W61" s="103" t="str">
        <f>IF(ROW()-ROW($A$9)&gt;$G$7, "", INDEX(CARB_EFs!U$9:U$64, MATCH($E61&amp;"_"&amp;$I61, CARB_EFs!$M$9:$M$64, 0)))</f>
        <v/>
      </c>
      <c r="X61" s="103" t="str">
        <f>IF(ROW()-ROW($A$9)&gt;$G$7, "", INDEX(CARB_EFs!S$9:S$64, MATCH($E61&amp;"_"&amp;$I61, CARB_EFs!$M$9:$M$64, 0)))</f>
        <v/>
      </c>
      <c r="Y61" s="103" t="str">
        <f>IF(ROW()-ROW($A$9)&gt;$G$7, "", INDEX(CARB_EFs!P$9:P$64, MATCH($E61&amp;"_"&amp;$I61, CARB_EFs!$M$9:$M$64, 0)))</f>
        <v/>
      </c>
      <c r="Z61" s="57" t="str">
        <f>IF(ROW()-ROW($A$9)&gt;$G$7, "", INDEX(CARB_EFs!R$9:R$64, MATCH($E61&amp;"_"&amp;$I61, CARB_EFs!$M$9:$M$64, 0)))</f>
        <v/>
      </c>
      <c r="AA61" s="69" t="str">
        <f t="shared" si="21"/>
        <v/>
      </c>
      <c r="AB61" s="68" t="str">
        <f t="shared" si="22"/>
        <v/>
      </c>
      <c r="AC61" s="68" t="str">
        <f t="shared" si="23"/>
        <v/>
      </c>
      <c r="AD61" s="68" t="str">
        <f t="shared" si="24"/>
        <v/>
      </c>
      <c r="AE61" s="67" t="str">
        <f t="shared" si="25"/>
        <v/>
      </c>
      <c r="AF61" s="67" t="str">
        <f t="shared" si="26"/>
        <v/>
      </c>
      <c r="AG61" s="67" t="str">
        <f>IF(ROW()-ROW($A$9)&gt;$G$7, "", CARB_Defaults!L$9*$L61/CARB_Defaults!L$13)</f>
        <v/>
      </c>
      <c r="AH61" s="67" t="str">
        <f>IF(ROW()-ROW($A$9)&gt;$G$7, "", CARB_Defaults!L$10*$L61/CARB_Defaults!L$13)</f>
        <v/>
      </c>
      <c r="AI61" s="66" t="str">
        <f>IF(ROW()-ROW($A$9)&gt;$G$7, "", CARB_Defaults!L$11*$L61/CARB_Defaults!L$13)</f>
        <v/>
      </c>
      <c r="AJ61" s="117" t="str">
        <f t="shared" si="18"/>
        <v/>
      </c>
      <c r="AK61" s="81" t="str">
        <f t="shared" si="8"/>
        <v/>
      </c>
      <c r="AL61" s="81" t="str">
        <f t="shared" si="9"/>
        <v/>
      </c>
      <c r="AM61" s="81" t="str">
        <f t="shared" si="10"/>
        <v/>
      </c>
      <c r="AN61" s="81" t="str">
        <f t="shared" si="11"/>
        <v/>
      </c>
      <c r="AO61" s="82" t="str">
        <f t="shared" si="12"/>
        <v/>
      </c>
      <c r="AP61" s="82" t="str">
        <f t="shared" si="13"/>
        <v/>
      </c>
      <c r="AQ61" s="82" t="str">
        <f t="shared" si="14"/>
        <v/>
      </c>
      <c r="AR61" s="83" t="str">
        <f t="shared" si="15"/>
        <v/>
      </c>
      <c r="AS61" s="117" t="str">
        <f>IF(ROW()-ROW($A$9)&gt;$G$7,"",SUMIFS(CARB_EFs!AA$9:AA$20,CARB_EFs!$W$9:$W$20,Calculations!$J61,CARB_EFs!$Y$9:$Y$20,Calculations!$AV61))</f>
        <v/>
      </c>
      <c r="AT61" s="81" t="str">
        <f>IF(ROW()-ROW($A$9)&gt;$G$7,"",SUMIFS(CARB_EFs!AB$9:AB$20,CARB_EFs!$W$9:$W$20,Calculations!$J61,CARB_EFs!$Y$9:$Y$20,Calculations!$AV61))</f>
        <v/>
      </c>
      <c r="AU61" s="82" t="str">
        <f>IF(ROW()-ROW($A$9)&gt;$G$7,"",SUMIFS(CARB_EFs!AC$9:AC$20,CARB_EFs!$W$9:$W$20,Calculations!$J61,CARB_EFs!$Y$9:$Y$20,Calculations!$AV61))</f>
        <v/>
      </c>
      <c r="AV61" s="74" t="str">
        <f>IF(ROW()-ROW($A$9)&gt;$G$7,"",VLOOKUP($F61,CHOOSE($J61,CARB_EFs!$Y$9:$Y$11,CARB_EFs!$Y$12:$Y$14,CARB_EFs!$Y$15:$Y$17,CARB_EFs!$Y$18:$Y$20),1))</f>
        <v/>
      </c>
    </row>
    <row r="62" spans="2:48" x14ac:dyDescent="0.25">
      <c r="B62" s="44" t="str">
        <f>IF(ROW()-ROW($A$9)&gt;$G$7, "", Input!C80)</f>
        <v/>
      </c>
      <c r="C62" s="40" t="str">
        <f>IF(ROW()-ROW($A$9)&gt;$G$7, "", Input!D80)</f>
        <v/>
      </c>
      <c r="D62" s="45" t="str">
        <f t="shared" si="19"/>
        <v/>
      </c>
      <c r="E62" s="45" t="str">
        <f t="array" ref="E62">IF(ROW()-ROW($A$9)&gt;$G$7, "", INDEX(CARB_Defaults!G$16:G$43, MATCH(C62&amp;D62,CARB_Defaults!I$16:I$43&amp;CARB_Defaults!H$16:H$43, 0)))</f>
        <v/>
      </c>
      <c r="F62" s="135" t="str">
        <f>IF(ROW()-ROW($A$9)&gt;$G$7, "", IF(Input!$F80="",$C$7-ROUND(VLOOKUP(C62,CARB_Defaults!$P$9:$T$36,3,FALSE),0),Input!$F80))</f>
        <v/>
      </c>
      <c r="G62" s="135" t="str">
        <f t="shared" si="16"/>
        <v/>
      </c>
      <c r="H62" s="62" t="str">
        <f>IF(ROW()-ROW($A$9)&gt;$G$7, "", IF(Input!G80="",VLOOKUP(C62,CARB_Defaults!$P$9:$T$36,5,FALSE),Input!G80))</f>
        <v/>
      </c>
      <c r="I62" s="45" t="str">
        <f>IF(ROW()-ROW($A$9)&gt;$G$7, "", IF(LEFT(E62,1)&lt;&gt;"C",
INDEX(CARB_Defaults!C$9:C$17,MATCH(H62,CARB_Defaults!D$9:D$17,1)),
INDEX(CARB_Defaults!C$18:C$27,MATCH(H62,CARB_Defaults!D$18:D$27,1))))</f>
        <v/>
      </c>
      <c r="J62" s="45" t="str">
        <f t="shared" si="20"/>
        <v/>
      </c>
      <c r="K62" s="65" t="str">
        <f>IF(ROW()-ROW($A$9)&gt;$G$7,"",INDEX(CARB_Defaults!Q$9:Q$36,MATCH($C62,CARB_Defaults!P$9:P$36,0)))</f>
        <v/>
      </c>
      <c r="L62" s="65" t="str">
        <f>IF(ROW()-ROW($A$9)&gt;$G$7, "", INDEX(CARB_EFs!K$9:K$2624, MATCH($E62&amp;"_"&amp;$I62&amp;"_"&amp;$G62, CARB_EFs!$B$9:$B$2624, 0)))</f>
        <v/>
      </c>
      <c r="M62" s="121" t="str">
        <f>IF(ROW()-ROW($A$9)&gt;$G$7, "", Input!E80)</f>
        <v/>
      </c>
      <c r="N62" s="119" t="str">
        <f>IF(ROW()-ROW($A$9)&gt;$G$7,"",INDEX(CARB_Defaults!S$9:S$36,MATCH($E62,CARB_Defaults!O$9:O$36,0)))</f>
        <v/>
      </c>
      <c r="O62" s="78" t="str">
        <f t="shared" si="17"/>
        <v/>
      </c>
      <c r="P62" s="95" t="str">
        <f>IF(ROW()-ROW($A$9)&gt;$G$7, "", INDEX(CARB_Defaults!R$9:R$36, MATCH(C62, CARB_Defaults!P$9:P$36, 0)))</f>
        <v/>
      </c>
      <c r="Q62" s="69" t="str">
        <f>IF(ROW()-ROW($A$9)&gt;$G$7, "", INDEX(CARB_EFs!I$9:I$2624, MATCH($E62&amp;"_"&amp;$I62&amp;"_"&amp;$G62, CARB_EFs!$B$9:$B$2624, 0)))</f>
        <v/>
      </c>
      <c r="R62" s="67" t="str">
        <f>IF(ROW()-ROW($A$9)&gt;$G$7, "", INDEX(CARB_EFs!J$9:J$2624, MATCH($E62&amp;"_"&amp;$I62&amp;"_"&amp;$G62, CARB_EFs!$B$9:$B$2624, 0)))</f>
        <v/>
      </c>
      <c r="S62" s="67" t="str">
        <f>IF(ROW()-ROW($A$9)&gt;$G$7, "", INDEX(CARB_EFs!H$9:H$2624, MATCH($E62&amp;"_"&amp;$I62&amp;"_"&amp;$G62, CARB_EFs!$B$9:$B$2624, 0)))</f>
        <v/>
      </c>
      <c r="T62" s="67" t="str">
        <f>IF(ROW()-ROW($A$9)&gt;$G$7, "", INDEX(CARB_EFs!F$9:F$2624, MATCH($E62&amp;"_"&amp;$I62&amp;"_"&amp;$G62, CARB_EFs!$B$9:$B$2624, 0)))</f>
        <v/>
      </c>
      <c r="U62" s="66" t="str">
        <f>IF(ROW()-ROW($A$9)&gt;$G$7, "", INDEX(CARB_EFs!G$9:G$2624, MATCH($E62&amp;"_"&amp;$I62&amp;"_"&amp;$G62, CARB_EFs!$B$9:$B$2624, 0)))</f>
        <v/>
      </c>
      <c r="V62" s="72" t="str">
        <f>IF(ROW()-ROW($A$9)&gt;$G$7, "", INDEX(CARB_EFs!T$9:T$64, MATCH($E62&amp;"_"&amp;$I62, CARB_EFs!$M$9:$M$64, 0)))</f>
        <v/>
      </c>
      <c r="W62" s="103" t="str">
        <f>IF(ROW()-ROW($A$9)&gt;$G$7, "", INDEX(CARB_EFs!U$9:U$64, MATCH($E62&amp;"_"&amp;$I62, CARB_EFs!$M$9:$M$64, 0)))</f>
        <v/>
      </c>
      <c r="X62" s="103" t="str">
        <f>IF(ROW()-ROW($A$9)&gt;$G$7, "", INDEX(CARB_EFs!S$9:S$64, MATCH($E62&amp;"_"&amp;$I62, CARB_EFs!$M$9:$M$64, 0)))</f>
        <v/>
      </c>
      <c r="Y62" s="103" t="str">
        <f>IF(ROW()-ROW($A$9)&gt;$G$7, "", INDEX(CARB_EFs!P$9:P$64, MATCH($E62&amp;"_"&amp;$I62, CARB_EFs!$M$9:$M$64, 0)))</f>
        <v/>
      </c>
      <c r="Z62" s="57" t="str">
        <f>IF(ROW()-ROW($A$9)&gt;$G$7, "", INDEX(CARB_EFs!R$9:R$64, MATCH($E62&amp;"_"&amp;$I62, CARB_EFs!$M$9:$M$64, 0)))</f>
        <v/>
      </c>
      <c r="AA62" s="69" t="str">
        <f t="shared" si="21"/>
        <v/>
      </c>
      <c r="AB62" s="68" t="str">
        <f t="shared" si="22"/>
        <v/>
      </c>
      <c r="AC62" s="68" t="str">
        <f t="shared" si="23"/>
        <v/>
      </c>
      <c r="AD62" s="68" t="str">
        <f t="shared" si="24"/>
        <v/>
      </c>
      <c r="AE62" s="67" t="str">
        <f t="shared" si="25"/>
        <v/>
      </c>
      <c r="AF62" s="67" t="str">
        <f t="shared" si="26"/>
        <v/>
      </c>
      <c r="AG62" s="67" t="str">
        <f>IF(ROW()-ROW($A$9)&gt;$G$7, "", CARB_Defaults!L$9*$L62/CARB_Defaults!L$13)</f>
        <v/>
      </c>
      <c r="AH62" s="67" t="str">
        <f>IF(ROW()-ROW($A$9)&gt;$G$7, "", CARB_Defaults!L$10*$L62/CARB_Defaults!L$13)</f>
        <v/>
      </c>
      <c r="AI62" s="66" t="str">
        <f>IF(ROW()-ROW($A$9)&gt;$G$7, "", CARB_Defaults!L$11*$L62/CARB_Defaults!L$13)</f>
        <v/>
      </c>
      <c r="AJ62" s="117" t="str">
        <f t="shared" si="18"/>
        <v/>
      </c>
      <c r="AK62" s="81" t="str">
        <f t="shared" si="8"/>
        <v/>
      </c>
      <c r="AL62" s="81" t="str">
        <f t="shared" si="9"/>
        <v/>
      </c>
      <c r="AM62" s="81" t="str">
        <f t="shared" si="10"/>
        <v/>
      </c>
      <c r="AN62" s="81" t="str">
        <f t="shared" si="11"/>
        <v/>
      </c>
      <c r="AO62" s="82" t="str">
        <f t="shared" si="12"/>
        <v/>
      </c>
      <c r="AP62" s="82" t="str">
        <f t="shared" si="13"/>
        <v/>
      </c>
      <c r="AQ62" s="82" t="str">
        <f t="shared" si="14"/>
        <v/>
      </c>
      <c r="AR62" s="83" t="str">
        <f t="shared" si="15"/>
        <v/>
      </c>
      <c r="AS62" s="117" t="str">
        <f>IF(ROW()-ROW($A$9)&gt;$G$7,"",SUMIFS(CARB_EFs!AA$9:AA$20,CARB_EFs!$W$9:$W$20,Calculations!$J62,CARB_EFs!$Y$9:$Y$20,Calculations!$AV62))</f>
        <v/>
      </c>
      <c r="AT62" s="81" t="str">
        <f>IF(ROW()-ROW($A$9)&gt;$G$7,"",SUMIFS(CARB_EFs!AB$9:AB$20,CARB_EFs!$W$9:$W$20,Calculations!$J62,CARB_EFs!$Y$9:$Y$20,Calculations!$AV62))</f>
        <v/>
      </c>
      <c r="AU62" s="82" t="str">
        <f>IF(ROW()-ROW($A$9)&gt;$G$7,"",SUMIFS(CARB_EFs!AC$9:AC$20,CARB_EFs!$W$9:$W$20,Calculations!$J62,CARB_EFs!$Y$9:$Y$20,Calculations!$AV62))</f>
        <v/>
      </c>
      <c r="AV62" s="74" t="str">
        <f>IF(ROW()-ROW($A$9)&gt;$G$7,"",VLOOKUP($F62,CHOOSE($J62,CARB_EFs!$Y$9:$Y$11,CARB_EFs!$Y$12:$Y$14,CARB_EFs!$Y$15:$Y$17,CARB_EFs!$Y$18:$Y$20),1))</f>
        <v/>
      </c>
    </row>
    <row r="63" spans="2:48" x14ac:dyDescent="0.25">
      <c r="B63" s="44" t="str">
        <f>IF(ROW()-ROW($A$9)&gt;$G$7, "", Input!C81)</f>
        <v/>
      </c>
      <c r="C63" s="40" t="str">
        <f>IF(ROW()-ROW($A$9)&gt;$G$7, "", Input!D81)</f>
        <v/>
      </c>
      <c r="D63" s="45" t="str">
        <f t="shared" si="19"/>
        <v/>
      </c>
      <c r="E63" s="45" t="str">
        <f t="array" ref="E63">IF(ROW()-ROW($A$9)&gt;$G$7, "", INDEX(CARB_Defaults!G$16:G$43, MATCH(C63&amp;D63,CARB_Defaults!I$16:I$43&amp;CARB_Defaults!H$16:H$43, 0)))</f>
        <v/>
      </c>
      <c r="F63" s="135" t="str">
        <f>IF(ROW()-ROW($A$9)&gt;$G$7, "", IF(Input!$F81="",$C$7-ROUND(VLOOKUP(C63,CARB_Defaults!$P$9:$T$36,3,FALSE),0),Input!$F81))</f>
        <v/>
      </c>
      <c r="G63" s="135" t="str">
        <f t="shared" si="16"/>
        <v/>
      </c>
      <c r="H63" s="62" t="str">
        <f>IF(ROW()-ROW($A$9)&gt;$G$7, "", IF(Input!G81="",VLOOKUP(C63,CARB_Defaults!$P$9:$T$36,5,FALSE),Input!G81))</f>
        <v/>
      </c>
      <c r="I63" s="45" t="str">
        <f>IF(ROW()-ROW($A$9)&gt;$G$7, "", IF(LEFT(E63,1)&lt;&gt;"C",
INDEX(CARB_Defaults!C$9:C$17,MATCH(H63,CARB_Defaults!D$9:D$17,1)),
INDEX(CARB_Defaults!C$18:C$27,MATCH(H63,CARB_Defaults!D$18:D$27,1))))</f>
        <v/>
      </c>
      <c r="J63" s="45" t="str">
        <f t="shared" si="20"/>
        <v/>
      </c>
      <c r="K63" s="65" t="str">
        <f>IF(ROW()-ROW($A$9)&gt;$G$7,"",INDEX(CARB_Defaults!Q$9:Q$36,MATCH($C63,CARB_Defaults!P$9:P$36,0)))</f>
        <v/>
      </c>
      <c r="L63" s="65" t="str">
        <f>IF(ROW()-ROW($A$9)&gt;$G$7, "", INDEX(CARB_EFs!K$9:K$2624, MATCH($E63&amp;"_"&amp;$I63&amp;"_"&amp;$G63, CARB_EFs!$B$9:$B$2624, 0)))</f>
        <v/>
      </c>
      <c r="M63" s="121" t="str">
        <f>IF(ROW()-ROW($A$9)&gt;$G$7, "", Input!E81)</f>
        <v/>
      </c>
      <c r="N63" s="119" t="str">
        <f>IF(ROW()-ROW($A$9)&gt;$G$7,"",INDEX(CARB_Defaults!S$9:S$36,MATCH($E63,CARB_Defaults!O$9:O$36,0)))</f>
        <v/>
      </c>
      <c r="O63" s="78" t="str">
        <f t="shared" si="17"/>
        <v/>
      </c>
      <c r="P63" s="95" t="str">
        <f>IF(ROW()-ROW($A$9)&gt;$G$7, "", INDEX(CARB_Defaults!R$9:R$36, MATCH(C63, CARB_Defaults!P$9:P$36, 0)))</f>
        <v/>
      </c>
      <c r="Q63" s="69" t="str">
        <f>IF(ROW()-ROW($A$9)&gt;$G$7, "", INDEX(CARB_EFs!I$9:I$2624, MATCH($E63&amp;"_"&amp;$I63&amp;"_"&amp;$G63, CARB_EFs!$B$9:$B$2624, 0)))</f>
        <v/>
      </c>
      <c r="R63" s="67" t="str">
        <f>IF(ROW()-ROW($A$9)&gt;$G$7, "", INDEX(CARB_EFs!J$9:J$2624, MATCH($E63&amp;"_"&amp;$I63&amp;"_"&amp;$G63, CARB_EFs!$B$9:$B$2624, 0)))</f>
        <v/>
      </c>
      <c r="S63" s="67" t="str">
        <f>IF(ROW()-ROW($A$9)&gt;$G$7, "", INDEX(CARB_EFs!H$9:H$2624, MATCH($E63&amp;"_"&amp;$I63&amp;"_"&amp;$G63, CARB_EFs!$B$9:$B$2624, 0)))</f>
        <v/>
      </c>
      <c r="T63" s="67" t="str">
        <f>IF(ROW()-ROW($A$9)&gt;$G$7, "", INDEX(CARB_EFs!F$9:F$2624, MATCH($E63&amp;"_"&amp;$I63&amp;"_"&amp;$G63, CARB_EFs!$B$9:$B$2624, 0)))</f>
        <v/>
      </c>
      <c r="U63" s="66" t="str">
        <f>IF(ROW()-ROW($A$9)&gt;$G$7, "", INDEX(CARB_EFs!G$9:G$2624, MATCH($E63&amp;"_"&amp;$I63&amp;"_"&amp;$G63, CARB_EFs!$B$9:$B$2624, 0)))</f>
        <v/>
      </c>
      <c r="V63" s="72" t="str">
        <f>IF(ROW()-ROW($A$9)&gt;$G$7, "", INDEX(CARB_EFs!T$9:T$64, MATCH($E63&amp;"_"&amp;$I63, CARB_EFs!$M$9:$M$64, 0)))</f>
        <v/>
      </c>
      <c r="W63" s="103" t="str">
        <f>IF(ROW()-ROW($A$9)&gt;$G$7, "", INDEX(CARB_EFs!U$9:U$64, MATCH($E63&amp;"_"&amp;$I63, CARB_EFs!$M$9:$M$64, 0)))</f>
        <v/>
      </c>
      <c r="X63" s="103" t="str">
        <f>IF(ROW()-ROW($A$9)&gt;$G$7, "", INDEX(CARB_EFs!S$9:S$64, MATCH($E63&amp;"_"&amp;$I63, CARB_EFs!$M$9:$M$64, 0)))</f>
        <v/>
      </c>
      <c r="Y63" s="103" t="str">
        <f>IF(ROW()-ROW($A$9)&gt;$G$7, "", INDEX(CARB_EFs!P$9:P$64, MATCH($E63&amp;"_"&amp;$I63, CARB_EFs!$M$9:$M$64, 0)))</f>
        <v/>
      </c>
      <c r="Z63" s="57" t="str">
        <f>IF(ROW()-ROW($A$9)&gt;$G$7, "", INDEX(CARB_EFs!R$9:R$64, MATCH($E63&amp;"_"&amp;$I63, CARB_EFs!$M$9:$M$64, 0)))</f>
        <v/>
      </c>
      <c r="AA63" s="69" t="str">
        <f t="shared" si="21"/>
        <v/>
      </c>
      <c r="AB63" s="68" t="str">
        <f t="shared" si="22"/>
        <v/>
      </c>
      <c r="AC63" s="68" t="str">
        <f t="shared" si="23"/>
        <v/>
      </c>
      <c r="AD63" s="68" t="str">
        <f t="shared" si="24"/>
        <v/>
      </c>
      <c r="AE63" s="67" t="str">
        <f t="shared" si="25"/>
        <v/>
      </c>
      <c r="AF63" s="67" t="str">
        <f t="shared" si="26"/>
        <v/>
      </c>
      <c r="AG63" s="67" t="str">
        <f>IF(ROW()-ROW($A$9)&gt;$G$7, "", CARB_Defaults!L$9*$L63/CARB_Defaults!L$13)</f>
        <v/>
      </c>
      <c r="AH63" s="67" t="str">
        <f>IF(ROW()-ROW($A$9)&gt;$G$7, "", CARB_Defaults!L$10*$L63/CARB_Defaults!L$13)</f>
        <v/>
      </c>
      <c r="AI63" s="66" t="str">
        <f>IF(ROW()-ROW($A$9)&gt;$G$7, "", CARB_Defaults!L$11*$L63/CARB_Defaults!L$13)</f>
        <v/>
      </c>
      <c r="AJ63" s="117" t="str">
        <f t="shared" si="18"/>
        <v/>
      </c>
      <c r="AK63" s="81" t="str">
        <f t="shared" si="8"/>
        <v/>
      </c>
      <c r="AL63" s="81" t="str">
        <f t="shared" si="9"/>
        <v/>
      </c>
      <c r="AM63" s="81" t="str">
        <f t="shared" si="10"/>
        <v/>
      </c>
      <c r="AN63" s="81" t="str">
        <f t="shared" si="11"/>
        <v/>
      </c>
      <c r="AO63" s="82" t="str">
        <f t="shared" si="12"/>
        <v/>
      </c>
      <c r="AP63" s="82" t="str">
        <f t="shared" si="13"/>
        <v/>
      </c>
      <c r="AQ63" s="82" t="str">
        <f t="shared" si="14"/>
        <v/>
      </c>
      <c r="AR63" s="83" t="str">
        <f t="shared" si="15"/>
        <v/>
      </c>
      <c r="AS63" s="117" t="str">
        <f>IF(ROW()-ROW($A$9)&gt;$G$7,"",SUMIFS(CARB_EFs!AA$9:AA$20,CARB_EFs!$W$9:$W$20,Calculations!$J63,CARB_EFs!$Y$9:$Y$20,Calculations!$AV63))</f>
        <v/>
      </c>
      <c r="AT63" s="81" t="str">
        <f>IF(ROW()-ROW($A$9)&gt;$G$7,"",SUMIFS(CARB_EFs!AB$9:AB$20,CARB_EFs!$W$9:$W$20,Calculations!$J63,CARB_EFs!$Y$9:$Y$20,Calculations!$AV63))</f>
        <v/>
      </c>
      <c r="AU63" s="82" t="str">
        <f>IF(ROW()-ROW($A$9)&gt;$G$7,"",SUMIFS(CARB_EFs!AC$9:AC$20,CARB_EFs!$W$9:$W$20,Calculations!$J63,CARB_EFs!$Y$9:$Y$20,Calculations!$AV63))</f>
        <v/>
      </c>
      <c r="AV63" s="74" t="str">
        <f>IF(ROW()-ROW($A$9)&gt;$G$7,"",VLOOKUP($F63,CHOOSE($J63,CARB_EFs!$Y$9:$Y$11,CARB_EFs!$Y$12:$Y$14,CARB_EFs!$Y$15:$Y$17,CARB_EFs!$Y$18:$Y$20),1))</f>
        <v/>
      </c>
    </row>
    <row r="64" spans="2:48" x14ac:dyDescent="0.25">
      <c r="B64" s="44" t="str">
        <f>IF(ROW()-ROW($A$9)&gt;$G$7, "", Input!C82)</f>
        <v/>
      </c>
      <c r="C64" s="40" t="str">
        <f>IF(ROW()-ROW($A$9)&gt;$G$7, "", Input!D82)</f>
        <v/>
      </c>
      <c r="D64" s="45" t="str">
        <f t="shared" si="19"/>
        <v/>
      </c>
      <c r="E64" s="45" t="str">
        <f t="array" ref="E64">IF(ROW()-ROW($A$9)&gt;$G$7, "", INDEX(CARB_Defaults!G$16:G$43, MATCH(C64&amp;D64,CARB_Defaults!I$16:I$43&amp;CARB_Defaults!H$16:H$43, 0)))</f>
        <v/>
      </c>
      <c r="F64" s="135" t="str">
        <f>IF(ROW()-ROW($A$9)&gt;$G$7, "", IF(Input!$F82="",$C$7-ROUND(VLOOKUP(C64,CARB_Defaults!$P$9:$T$36,3,FALSE),0),Input!$F82))</f>
        <v/>
      </c>
      <c r="G64" s="135" t="str">
        <f t="shared" si="16"/>
        <v/>
      </c>
      <c r="H64" s="62" t="str">
        <f>IF(ROW()-ROW($A$9)&gt;$G$7, "", IF(Input!G82="",VLOOKUP(C64,CARB_Defaults!$P$9:$T$36,5,FALSE),Input!G82))</f>
        <v/>
      </c>
      <c r="I64" s="45" t="str">
        <f>IF(ROW()-ROW($A$9)&gt;$G$7, "", IF(LEFT(E64,1)&lt;&gt;"C",
INDEX(CARB_Defaults!C$9:C$17,MATCH(H64,CARB_Defaults!D$9:D$17,1)),
INDEX(CARB_Defaults!C$18:C$27,MATCH(H64,CARB_Defaults!D$18:D$27,1))))</f>
        <v/>
      </c>
      <c r="J64" s="45" t="str">
        <f t="shared" si="20"/>
        <v/>
      </c>
      <c r="K64" s="65" t="str">
        <f>IF(ROW()-ROW($A$9)&gt;$G$7,"",INDEX(CARB_Defaults!Q$9:Q$36,MATCH($C64,CARB_Defaults!P$9:P$36,0)))</f>
        <v/>
      </c>
      <c r="L64" s="65" t="str">
        <f>IF(ROW()-ROW($A$9)&gt;$G$7, "", INDEX(CARB_EFs!K$9:K$2624, MATCH($E64&amp;"_"&amp;$I64&amp;"_"&amp;$G64, CARB_EFs!$B$9:$B$2624, 0)))</f>
        <v/>
      </c>
      <c r="M64" s="121" t="str">
        <f>IF(ROW()-ROW($A$9)&gt;$G$7, "", Input!E82)</f>
        <v/>
      </c>
      <c r="N64" s="119" t="str">
        <f>IF(ROW()-ROW($A$9)&gt;$G$7,"",INDEX(CARB_Defaults!S$9:S$36,MATCH($E64,CARB_Defaults!O$9:O$36,0)))</f>
        <v/>
      </c>
      <c r="O64" s="78" t="str">
        <f t="shared" si="17"/>
        <v/>
      </c>
      <c r="P64" s="95" t="str">
        <f>IF(ROW()-ROW($A$9)&gt;$G$7, "", INDEX(CARB_Defaults!R$9:R$36, MATCH(C64, CARB_Defaults!P$9:P$36, 0)))</f>
        <v/>
      </c>
      <c r="Q64" s="69" t="str">
        <f>IF(ROW()-ROW($A$9)&gt;$G$7, "", INDEX(CARB_EFs!I$9:I$2624, MATCH($E64&amp;"_"&amp;$I64&amp;"_"&amp;$G64, CARB_EFs!$B$9:$B$2624, 0)))</f>
        <v/>
      </c>
      <c r="R64" s="67" t="str">
        <f>IF(ROW()-ROW($A$9)&gt;$G$7, "", INDEX(CARB_EFs!J$9:J$2624, MATCH($E64&amp;"_"&amp;$I64&amp;"_"&amp;$G64, CARB_EFs!$B$9:$B$2624, 0)))</f>
        <v/>
      </c>
      <c r="S64" s="67" t="str">
        <f>IF(ROW()-ROW($A$9)&gt;$G$7, "", INDEX(CARB_EFs!H$9:H$2624, MATCH($E64&amp;"_"&amp;$I64&amp;"_"&amp;$G64, CARB_EFs!$B$9:$B$2624, 0)))</f>
        <v/>
      </c>
      <c r="T64" s="67" t="str">
        <f>IF(ROW()-ROW($A$9)&gt;$G$7, "", INDEX(CARB_EFs!F$9:F$2624, MATCH($E64&amp;"_"&amp;$I64&amp;"_"&amp;$G64, CARB_EFs!$B$9:$B$2624, 0)))</f>
        <v/>
      </c>
      <c r="U64" s="66" t="str">
        <f>IF(ROW()-ROW($A$9)&gt;$G$7, "", INDEX(CARB_EFs!G$9:G$2624, MATCH($E64&amp;"_"&amp;$I64&amp;"_"&amp;$G64, CARB_EFs!$B$9:$B$2624, 0)))</f>
        <v/>
      </c>
      <c r="V64" s="72" t="str">
        <f>IF(ROW()-ROW($A$9)&gt;$G$7, "", INDEX(CARB_EFs!T$9:T$64, MATCH($E64&amp;"_"&amp;$I64, CARB_EFs!$M$9:$M$64, 0)))</f>
        <v/>
      </c>
      <c r="W64" s="103" t="str">
        <f>IF(ROW()-ROW($A$9)&gt;$G$7, "", INDEX(CARB_EFs!U$9:U$64, MATCH($E64&amp;"_"&amp;$I64, CARB_EFs!$M$9:$M$64, 0)))</f>
        <v/>
      </c>
      <c r="X64" s="103" t="str">
        <f>IF(ROW()-ROW($A$9)&gt;$G$7, "", INDEX(CARB_EFs!S$9:S$64, MATCH($E64&amp;"_"&amp;$I64, CARB_EFs!$M$9:$M$64, 0)))</f>
        <v/>
      </c>
      <c r="Y64" s="103" t="str">
        <f>IF(ROW()-ROW($A$9)&gt;$G$7, "", INDEX(CARB_EFs!P$9:P$64, MATCH($E64&amp;"_"&amp;$I64, CARB_EFs!$M$9:$M$64, 0)))</f>
        <v/>
      </c>
      <c r="Z64" s="57" t="str">
        <f>IF(ROW()-ROW($A$9)&gt;$G$7, "", INDEX(CARB_EFs!R$9:R$64, MATCH($E64&amp;"_"&amp;$I64, CARB_EFs!$M$9:$M$64, 0)))</f>
        <v/>
      </c>
      <c r="AA64" s="69" t="str">
        <f t="shared" si="21"/>
        <v/>
      </c>
      <c r="AB64" s="68" t="str">
        <f t="shared" si="22"/>
        <v/>
      </c>
      <c r="AC64" s="68" t="str">
        <f t="shared" si="23"/>
        <v/>
      </c>
      <c r="AD64" s="68" t="str">
        <f t="shared" si="24"/>
        <v/>
      </c>
      <c r="AE64" s="67" t="str">
        <f t="shared" si="25"/>
        <v/>
      </c>
      <c r="AF64" s="67" t="str">
        <f t="shared" si="26"/>
        <v/>
      </c>
      <c r="AG64" s="67" t="str">
        <f>IF(ROW()-ROW($A$9)&gt;$G$7, "", CARB_Defaults!L$9*$L64/CARB_Defaults!L$13)</f>
        <v/>
      </c>
      <c r="AH64" s="67" t="str">
        <f>IF(ROW()-ROW($A$9)&gt;$G$7, "", CARB_Defaults!L$10*$L64/CARB_Defaults!L$13)</f>
        <v/>
      </c>
      <c r="AI64" s="66" t="str">
        <f>IF(ROW()-ROW($A$9)&gt;$G$7, "", CARB_Defaults!L$11*$L64/CARB_Defaults!L$13)</f>
        <v/>
      </c>
      <c r="AJ64" s="117" t="str">
        <f t="shared" si="18"/>
        <v/>
      </c>
      <c r="AK64" s="81" t="str">
        <f t="shared" si="8"/>
        <v/>
      </c>
      <c r="AL64" s="81" t="str">
        <f t="shared" si="9"/>
        <v/>
      </c>
      <c r="AM64" s="81" t="str">
        <f t="shared" si="10"/>
        <v/>
      </c>
      <c r="AN64" s="81" t="str">
        <f t="shared" si="11"/>
        <v/>
      </c>
      <c r="AO64" s="82" t="str">
        <f t="shared" si="12"/>
        <v/>
      </c>
      <c r="AP64" s="82" t="str">
        <f t="shared" si="13"/>
        <v/>
      </c>
      <c r="AQ64" s="82" t="str">
        <f t="shared" si="14"/>
        <v/>
      </c>
      <c r="AR64" s="83" t="str">
        <f t="shared" si="15"/>
        <v/>
      </c>
      <c r="AS64" s="117" t="str">
        <f>IF(ROW()-ROW($A$9)&gt;$G$7,"",SUMIFS(CARB_EFs!AA$9:AA$20,CARB_EFs!$W$9:$W$20,Calculations!$J64,CARB_EFs!$Y$9:$Y$20,Calculations!$AV64))</f>
        <v/>
      </c>
      <c r="AT64" s="81" t="str">
        <f>IF(ROW()-ROW($A$9)&gt;$G$7,"",SUMIFS(CARB_EFs!AB$9:AB$20,CARB_EFs!$W$9:$W$20,Calculations!$J64,CARB_EFs!$Y$9:$Y$20,Calculations!$AV64))</f>
        <v/>
      </c>
      <c r="AU64" s="82" t="str">
        <f>IF(ROW()-ROW($A$9)&gt;$G$7,"",SUMIFS(CARB_EFs!AC$9:AC$20,CARB_EFs!$W$9:$W$20,Calculations!$J64,CARB_EFs!$Y$9:$Y$20,Calculations!$AV64))</f>
        <v/>
      </c>
      <c r="AV64" s="74" t="str">
        <f>IF(ROW()-ROW($A$9)&gt;$G$7,"",VLOOKUP($F64,CHOOSE($J64,CARB_EFs!$Y$9:$Y$11,CARB_EFs!$Y$12:$Y$14,CARB_EFs!$Y$15:$Y$17,CARB_EFs!$Y$18:$Y$20),1))</f>
        <v/>
      </c>
    </row>
    <row r="65" spans="2:48" x14ac:dyDescent="0.25">
      <c r="B65" s="44" t="str">
        <f>IF(ROW()-ROW($A$9)&gt;$G$7, "", Input!C83)</f>
        <v/>
      </c>
      <c r="C65" s="40" t="str">
        <f>IF(ROW()-ROW($A$9)&gt;$G$7, "", Input!D83)</f>
        <v/>
      </c>
      <c r="D65" s="45" t="str">
        <f t="shared" si="19"/>
        <v/>
      </c>
      <c r="E65" s="45" t="str">
        <f t="array" ref="E65">IF(ROW()-ROW($A$9)&gt;$G$7, "", INDEX(CARB_Defaults!G$16:G$43, MATCH(C65&amp;D65,CARB_Defaults!I$16:I$43&amp;CARB_Defaults!H$16:H$43, 0)))</f>
        <v/>
      </c>
      <c r="F65" s="135" t="str">
        <f>IF(ROW()-ROW($A$9)&gt;$G$7, "", IF(Input!$F83="",$C$7-ROUND(VLOOKUP(C65,CARB_Defaults!$P$9:$T$36,3,FALSE),0),Input!$F83))</f>
        <v/>
      </c>
      <c r="G65" s="135" t="str">
        <f t="shared" si="16"/>
        <v/>
      </c>
      <c r="H65" s="62" t="str">
        <f>IF(ROW()-ROW($A$9)&gt;$G$7, "", IF(Input!G83="",VLOOKUP(C65,CARB_Defaults!$P$9:$T$36,5,FALSE),Input!G83))</f>
        <v/>
      </c>
      <c r="I65" s="45" t="str">
        <f>IF(ROW()-ROW($A$9)&gt;$G$7, "", IF(LEFT(E65,1)&lt;&gt;"C",
INDEX(CARB_Defaults!C$9:C$17,MATCH(H65,CARB_Defaults!D$9:D$17,1)),
INDEX(CARB_Defaults!C$18:C$27,MATCH(H65,CARB_Defaults!D$18:D$27,1))))</f>
        <v/>
      </c>
      <c r="J65" s="45" t="str">
        <f t="shared" si="20"/>
        <v/>
      </c>
      <c r="K65" s="65" t="str">
        <f>IF(ROW()-ROW($A$9)&gt;$G$7,"",INDEX(CARB_Defaults!Q$9:Q$36,MATCH($C65,CARB_Defaults!P$9:P$36,0)))</f>
        <v/>
      </c>
      <c r="L65" s="65" t="str">
        <f>IF(ROW()-ROW($A$9)&gt;$G$7, "", INDEX(CARB_EFs!K$9:K$2624, MATCH($E65&amp;"_"&amp;$I65&amp;"_"&amp;$G65, CARB_EFs!$B$9:$B$2624, 0)))</f>
        <v/>
      </c>
      <c r="M65" s="121" t="str">
        <f>IF(ROW()-ROW($A$9)&gt;$G$7, "", Input!E83)</f>
        <v/>
      </c>
      <c r="N65" s="119" t="str">
        <f>IF(ROW()-ROW($A$9)&gt;$G$7,"",INDEX(CARB_Defaults!S$9:S$36,MATCH($E65,CARB_Defaults!O$9:O$36,0)))</f>
        <v/>
      </c>
      <c r="O65" s="78" t="str">
        <f t="shared" si="17"/>
        <v/>
      </c>
      <c r="P65" s="95" t="str">
        <f>IF(ROW()-ROW($A$9)&gt;$G$7, "", INDEX(CARB_Defaults!R$9:R$36, MATCH(C65, CARB_Defaults!P$9:P$36, 0)))</f>
        <v/>
      </c>
      <c r="Q65" s="69" t="str">
        <f>IF(ROW()-ROW($A$9)&gt;$G$7, "", INDEX(CARB_EFs!I$9:I$2624, MATCH($E65&amp;"_"&amp;$I65&amp;"_"&amp;$G65, CARB_EFs!$B$9:$B$2624, 0)))</f>
        <v/>
      </c>
      <c r="R65" s="67" t="str">
        <f>IF(ROW()-ROW($A$9)&gt;$G$7, "", INDEX(CARB_EFs!J$9:J$2624, MATCH($E65&amp;"_"&amp;$I65&amp;"_"&amp;$G65, CARB_EFs!$B$9:$B$2624, 0)))</f>
        <v/>
      </c>
      <c r="S65" s="67" t="str">
        <f>IF(ROW()-ROW($A$9)&gt;$G$7, "", INDEX(CARB_EFs!H$9:H$2624, MATCH($E65&amp;"_"&amp;$I65&amp;"_"&amp;$G65, CARB_EFs!$B$9:$B$2624, 0)))</f>
        <v/>
      </c>
      <c r="T65" s="67" t="str">
        <f>IF(ROW()-ROW($A$9)&gt;$G$7, "", INDEX(CARB_EFs!F$9:F$2624, MATCH($E65&amp;"_"&amp;$I65&amp;"_"&amp;$G65, CARB_EFs!$B$9:$B$2624, 0)))</f>
        <v/>
      </c>
      <c r="U65" s="66" t="str">
        <f>IF(ROW()-ROW($A$9)&gt;$G$7, "", INDEX(CARB_EFs!G$9:G$2624, MATCH($E65&amp;"_"&amp;$I65&amp;"_"&amp;$G65, CARB_EFs!$B$9:$B$2624, 0)))</f>
        <v/>
      </c>
      <c r="V65" s="72" t="str">
        <f>IF(ROW()-ROW($A$9)&gt;$G$7, "", INDEX(CARB_EFs!T$9:T$64, MATCH($E65&amp;"_"&amp;$I65, CARB_EFs!$M$9:$M$64, 0)))</f>
        <v/>
      </c>
      <c r="W65" s="103" t="str">
        <f>IF(ROW()-ROW($A$9)&gt;$G$7, "", INDEX(CARB_EFs!U$9:U$64, MATCH($E65&amp;"_"&amp;$I65, CARB_EFs!$M$9:$M$64, 0)))</f>
        <v/>
      </c>
      <c r="X65" s="103" t="str">
        <f>IF(ROW()-ROW($A$9)&gt;$G$7, "", INDEX(CARB_EFs!S$9:S$64, MATCH($E65&amp;"_"&amp;$I65, CARB_EFs!$M$9:$M$64, 0)))</f>
        <v/>
      </c>
      <c r="Y65" s="103" t="str">
        <f>IF(ROW()-ROW($A$9)&gt;$G$7, "", INDEX(CARB_EFs!P$9:P$64, MATCH($E65&amp;"_"&amp;$I65, CARB_EFs!$M$9:$M$64, 0)))</f>
        <v/>
      </c>
      <c r="Z65" s="57" t="str">
        <f>IF(ROW()-ROW($A$9)&gt;$G$7, "", INDEX(CARB_EFs!R$9:R$64, MATCH($E65&amp;"_"&amp;$I65, CARB_EFs!$M$9:$M$64, 0)))</f>
        <v/>
      </c>
      <c r="AA65" s="69" t="str">
        <f t="shared" si="21"/>
        <v/>
      </c>
      <c r="AB65" s="68" t="str">
        <f t="shared" si="22"/>
        <v/>
      </c>
      <c r="AC65" s="68" t="str">
        <f t="shared" si="23"/>
        <v/>
      </c>
      <c r="AD65" s="68" t="str">
        <f t="shared" si="24"/>
        <v/>
      </c>
      <c r="AE65" s="67" t="str">
        <f t="shared" si="25"/>
        <v/>
      </c>
      <c r="AF65" s="67" t="str">
        <f t="shared" si="26"/>
        <v/>
      </c>
      <c r="AG65" s="67" t="str">
        <f>IF(ROW()-ROW($A$9)&gt;$G$7, "", CARB_Defaults!L$9*$L65/CARB_Defaults!L$13)</f>
        <v/>
      </c>
      <c r="AH65" s="67" t="str">
        <f>IF(ROW()-ROW($A$9)&gt;$G$7, "", CARB_Defaults!L$10*$L65/CARB_Defaults!L$13)</f>
        <v/>
      </c>
      <c r="AI65" s="66" t="str">
        <f>IF(ROW()-ROW($A$9)&gt;$G$7, "", CARB_Defaults!L$11*$L65/CARB_Defaults!L$13)</f>
        <v/>
      </c>
      <c r="AJ65" s="117" t="str">
        <f t="shared" si="18"/>
        <v/>
      </c>
      <c r="AK65" s="81" t="str">
        <f t="shared" si="8"/>
        <v/>
      </c>
      <c r="AL65" s="81" t="str">
        <f t="shared" si="9"/>
        <v/>
      </c>
      <c r="AM65" s="81" t="str">
        <f t="shared" si="10"/>
        <v/>
      </c>
      <c r="AN65" s="81" t="str">
        <f t="shared" si="11"/>
        <v/>
      </c>
      <c r="AO65" s="82" t="str">
        <f t="shared" si="12"/>
        <v/>
      </c>
      <c r="AP65" s="82" t="str">
        <f t="shared" si="13"/>
        <v/>
      </c>
      <c r="AQ65" s="82" t="str">
        <f t="shared" si="14"/>
        <v/>
      </c>
      <c r="AR65" s="83" t="str">
        <f t="shared" si="15"/>
        <v/>
      </c>
      <c r="AS65" s="117" t="str">
        <f>IF(ROW()-ROW($A$9)&gt;$G$7,"",SUMIFS(CARB_EFs!AA$9:AA$20,CARB_EFs!$W$9:$W$20,Calculations!$J65,CARB_EFs!$Y$9:$Y$20,Calculations!$AV65))</f>
        <v/>
      </c>
      <c r="AT65" s="81" t="str">
        <f>IF(ROW()-ROW($A$9)&gt;$G$7,"",SUMIFS(CARB_EFs!AB$9:AB$20,CARB_EFs!$W$9:$W$20,Calculations!$J65,CARB_EFs!$Y$9:$Y$20,Calculations!$AV65))</f>
        <v/>
      </c>
      <c r="AU65" s="82" t="str">
        <f>IF(ROW()-ROW($A$9)&gt;$G$7,"",SUMIFS(CARB_EFs!AC$9:AC$20,CARB_EFs!$W$9:$W$20,Calculations!$J65,CARB_EFs!$Y$9:$Y$20,Calculations!$AV65))</f>
        <v/>
      </c>
      <c r="AV65" s="74" t="str">
        <f>IF(ROW()-ROW($A$9)&gt;$G$7,"",VLOOKUP($F65,CHOOSE($J65,CARB_EFs!$Y$9:$Y$11,CARB_EFs!$Y$12:$Y$14,CARB_EFs!$Y$15:$Y$17,CARB_EFs!$Y$18:$Y$20),1))</f>
        <v/>
      </c>
    </row>
    <row r="66" spans="2:48" x14ac:dyDescent="0.25">
      <c r="B66" s="44" t="str">
        <f>IF(ROW()-ROW($A$9)&gt;$G$7, "", Input!C84)</f>
        <v/>
      </c>
      <c r="C66" s="40" t="str">
        <f>IF(ROW()-ROW($A$9)&gt;$G$7, "", Input!D84)</f>
        <v/>
      </c>
      <c r="D66" s="45" t="str">
        <f t="shared" si="19"/>
        <v/>
      </c>
      <c r="E66" s="45" t="str">
        <f t="array" ref="E66">IF(ROW()-ROW($A$9)&gt;$G$7, "", INDEX(CARB_Defaults!G$16:G$43, MATCH(C66&amp;D66,CARB_Defaults!I$16:I$43&amp;CARB_Defaults!H$16:H$43, 0)))</f>
        <v/>
      </c>
      <c r="F66" s="135" t="str">
        <f>IF(ROW()-ROW($A$9)&gt;$G$7, "", IF(Input!$F84="",$C$7-ROUND(VLOOKUP(C66,CARB_Defaults!$P$9:$T$36,3,FALSE),0),Input!$F84))</f>
        <v/>
      </c>
      <c r="G66" s="135" t="str">
        <f t="shared" si="16"/>
        <v/>
      </c>
      <c r="H66" s="62" t="str">
        <f>IF(ROW()-ROW($A$9)&gt;$G$7, "", IF(Input!G84="",VLOOKUP(C66,CARB_Defaults!$P$9:$T$36,5,FALSE),Input!G84))</f>
        <v/>
      </c>
      <c r="I66" s="45" t="str">
        <f>IF(ROW()-ROW($A$9)&gt;$G$7, "", IF(LEFT(E66,1)&lt;&gt;"C",
INDEX(CARB_Defaults!C$9:C$17,MATCH(H66,CARB_Defaults!D$9:D$17,1)),
INDEX(CARB_Defaults!C$18:C$27,MATCH(H66,CARB_Defaults!D$18:D$27,1))))</f>
        <v/>
      </c>
      <c r="J66" s="45" t="str">
        <f t="shared" si="20"/>
        <v/>
      </c>
      <c r="K66" s="65" t="str">
        <f>IF(ROW()-ROW($A$9)&gt;$G$7,"",INDEX(CARB_Defaults!Q$9:Q$36,MATCH($C66,CARB_Defaults!P$9:P$36,0)))</f>
        <v/>
      </c>
      <c r="L66" s="65" t="str">
        <f>IF(ROW()-ROW($A$9)&gt;$G$7, "", INDEX(CARB_EFs!K$9:K$2624, MATCH($E66&amp;"_"&amp;$I66&amp;"_"&amp;$G66, CARB_EFs!$B$9:$B$2624, 0)))</f>
        <v/>
      </c>
      <c r="M66" s="121" t="str">
        <f>IF(ROW()-ROW($A$9)&gt;$G$7, "", Input!E84)</f>
        <v/>
      </c>
      <c r="N66" s="119" t="str">
        <f>IF(ROW()-ROW($A$9)&gt;$G$7,"",INDEX(CARB_Defaults!S$9:S$36,MATCH($E66,CARB_Defaults!O$9:O$36,0)))</f>
        <v/>
      </c>
      <c r="O66" s="78" t="str">
        <f t="shared" si="17"/>
        <v/>
      </c>
      <c r="P66" s="95" t="str">
        <f>IF(ROW()-ROW($A$9)&gt;$G$7, "", INDEX(CARB_Defaults!R$9:R$36, MATCH(C66, CARB_Defaults!P$9:P$36, 0)))</f>
        <v/>
      </c>
      <c r="Q66" s="69" t="str">
        <f>IF(ROW()-ROW($A$9)&gt;$G$7, "", INDEX(CARB_EFs!I$9:I$2624, MATCH($E66&amp;"_"&amp;$I66&amp;"_"&amp;$G66, CARB_EFs!$B$9:$B$2624, 0)))</f>
        <v/>
      </c>
      <c r="R66" s="67" t="str">
        <f>IF(ROW()-ROW($A$9)&gt;$G$7, "", INDEX(CARB_EFs!J$9:J$2624, MATCH($E66&amp;"_"&amp;$I66&amp;"_"&amp;$G66, CARB_EFs!$B$9:$B$2624, 0)))</f>
        <v/>
      </c>
      <c r="S66" s="67" t="str">
        <f>IF(ROW()-ROW($A$9)&gt;$G$7, "", INDEX(CARB_EFs!H$9:H$2624, MATCH($E66&amp;"_"&amp;$I66&amp;"_"&amp;$G66, CARB_EFs!$B$9:$B$2624, 0)))</f>
        <v/>
      </c>
      <c r="T66" s="67" t="str">
        <f>IF(ROW()-ROW($A$9)&gt;$G$7, "", INDEX(CARB_EFs!F$9:F$2624, MATCH($E66&amp;"_"&amp;$I66&amp;"_"&amp;$G66, CARB_EFs!$B$9:$B$2624, 0)))</f>
        <v/>
      </c>
      <c r="U66" s="66" t="str">
        <f>IF(ROW()-ROW($A$9)&gt;$G$7, "", INDEX(CARB_EFs!G$9:G$2624, MATCH($E66&amp;"_"&amp;$I66&amp;"_"&amp;$G66, CARB_EFs!$B$9:$B$2624, 0)))</f>
        <v/>
      </c>
      <c r="V66" s="72" t="str">
        <f>IF(ROW()-ROW($A$9)&gt;$G$7, "", INDEX(CARB_EFs!T$9:T$64, MATCH($E66&amp;"_"&amp;$I66, CARB_EFs!$M$9:$M$64, 0)))</f>
        <v/>
      </c>
      <c r="W66" s="103" t="str">
        <f>IF(ROW()-ROW($A$9)&gt;$G$7, "", INDEX(CARB_EFs!U$9:U$64, MATCH($E66&amp;"_"&amp;$I66, CARB_EFs!$M$9:$M$64, 0)))</f>
        <v/>
      </c>
      <c r="X66" s="103" t="str">
        <f>IF(ROW()-ROW($A$9)&gt;$G$7, "", INDEX(CARB_EFs!S$9:S$64, MATCH($E66&amp;"_"&amp;$I66, CARB_EFs!$M$9:$M$64, 0)))</f>
        <v/>
      </c>
      <c r="Y66" s="103" t="str">
        <f>IF(ROW()-ROW($A$9)&gt;$G$7, "", INDEX(CARB_EFs!P$9:P$64, MATCH($E66&amp;"_"&amp;$I66, CARB_EFs!$M$9:$M$64, 0)))</f>
        <v/>
      </c>
      <c r="Z66" s="57" t="str">
        <f>IF(ROW()-ROW($A$9)&gt;$G$7, "", INDEX(CARB_EFs!R$9:R$64, MATCH($E66&amp;"_"&amp;$I66, CARB_EFs!$M$9:$M$64, 0)))</f>
        <v/>
      </c>
      <c r="AA66" s="69" t="str">
        <f t="shared" si="21"/>
        <v/>
      </c>
      <c r="AB66" s="68" t="str">
        <f t="shared" si="22"/>
        <v/>
      </c>
      <c r="AC66" s="68" t="str">
        <f t="shared" si="23"/>
        <v/>
      </c>
      <c r="AD66" s="68" t="str">
        <f t="shared" si="24"/>
        <v/>
      </c>
      <c r="AE66" s="67" t="str">
        <f t="shared" si="25"/>
        <v/>
      </c>
      <c r="AF66" s="67" t="str">
        <f t="shared" si="26"/>
        <v/>
      </c>
      <c r="AG66" s="67" t="str">
        <f>IF(ROW()-ROW($A$9)&gt;$G$7, "", CARB_Defaults!L$9*$L66/CARB_Defaults!L$13)</f>
        <v/>
      </c>
      <c r="AH66" s="67" t="str">
        <f>IF(ROW()-ROW($A$9)&gt;$G$7, "", CARB_Defaults!L$10*$L66/CARB_Defaults!L$13)</f>
        <v/>
      </c>
      <c r="AI66" s="66" t="str">
        <f>IF(ROW()-ROW($A$9)&gt;$G$7, "", CARB_Defaults!L$11*$L66/CARB_Defaults!L$13)</f>
        <v/>
      </c>
      <c r="AJ66" s="117" t="str">
        <f t="shared" si="18"/>
        <v/>
      </c>
      <c r="AK66" s="81" t="str">
        <f t="shared" si="8"/>
        <v/>
      </c>
      <c r="AL66" s="81" t="str">
        <f t="shared" si="9"/>
        <v/>
      </c>
      <c r="AM66" s="81" t="str">
        <f t="shared" si="10"/>
        <v/>
      </c>
      <c r="AN66" s="81" t="str">
        <f t="shared" si="11"/>
        <v/>
      </c>
      <c r="AO66" s="82" t="str">
        <f t="shared" si="12"/>
        <v/>
      </c>
      <c r="AP66" s="82" t="str">
        <f t="shared" si="13"/>
        <v/>
      </c>
      <c r="AQ66" s="82" t="str">
        <f t="shared" si="14"/>
        <v/>
      </c>
      <c r="AR66" s="83" t="str">
        <f t="shared" si="15"/>
        <v/>
      </c>
      <c r="AS66" s="117" t="str">
        <f>IF(ROW()-ROW($A$9)&gt;$G$7,"",SUMIFS(CARB_EFs!AA$9:AA$20,CARB_EFs!$W$9:$W$20,Calculations!$J66,CARB_EFs!$Y$9:$Y$20,Calculations!$AV66))</f>
        <v/>
      </c>
      <c r="AT66" s="81" t="str">
        <f>IF(ROW()-ROW($A$9)&gt;$G$7,"",SUMIFS(CARB_EFs!AB$9:AB$20,CARB_EFs!$W$9:$W$20,Calculations!$J66,CARB_EFs!$Y$9:$Y$20,Calculations!$AV66))</f>
        <v/>
      </c>
      <c r="AU66" s="82" t="str">
        <f>IF(ROW()-ROW($A$9)&gt;$G$7,"",SUMIFS(CARB_EFs!AC$9:AC$20,CARB_EFs!$W$9:$W$20,Calculations!$J66,CARB_EFs!$Y$9:$Y$20,Calculations!$AV66))</f>
        <v/>
      </c>
      <c r="AV66" s="74" t="str">
        <f>IF(ROW()-ROW($A$9)&gt;$G$7,"",VLOOKUP($F66,CHOOSE($J66,CARB_EFs!$Y$9:$Y$11,CARB_EFs!$Y$12:$Y$14,CARB_EFs!$Y$15:$Y$17,CARB_EFs!$Y$18:$Y$20),1))</f>
        <v/>
      </c>
    </row>
    <row r="67" spans="2:48" x14ac:dyDescent="0.25">
      <c r="B67" s="44" t="str">
        <f>IF(ROW()-ROW($A$9)&gt;$G$7, "", Input!C85)</f>
        <v/>
      </c>
      <c r="C67" s="40" t="str">
        <f>IF(ROW()-ROW($A$9)&gt;$G$7, "", Input!D85)</f>
        <v/>
      </c>
      <c r="D67" s="45" t="str">
        <f t="shared" si="19"/>
        <v/>
      </c>
      <c r="E67" s="45" t="str">
        <f t="array" ref="E67">IF(ROW()-ROW($A$9)&gt;$G$7, "", INDEX(CARB_Defaults!G$16:G$43, MATCH(C67&amp;D67,CARB_Defaults!I$16:I$43&amp;CARB_Defaults!H$16:H$43, 0)))</f>
        <v/>
      </c>
      <c r="F67" s="135" t="str">
        <f>IF(ROW()-ROW($A$9)&gt;$G$7, "", IF(Input!$F85="",$C$7-ROUND(VLOOKUP(C67,CARB_Defaults!$P$9:$T$36,3,FALSE),0),Input!$F85))</f>
        <v/>
      </c>
      <c r="G67" s="135" t="str">
        <f t="shared" si="16"/>
        <v/>
      </c>
      <c r="H67" s="62" t="str">
        <f>IF(ROW()-ROW($A$9)&gt;$G$7, "", IF(Input!G85="",VLOOKUP(C67,CARB_Defaults!$P$9:$T$36,5,FALSE),Input!G85))</f>
        <v/>
      </c>
      <c r="I67" s="45" t="str">
        <f>IF(ROW()-ROW($A$9)&gt;$G$7, "", IF(LEFT(E67,1)&lt;&gt;"C",
INDEX(CARB_Defaults!C$9:C$17,MATCH(H67,CARB_Defaults!D$9:D$17,1)),
INDEX(CARB_Defaults!C$18:C$27,MATCH(H67,CARB_Defaults!D$18:D$27,1))))</f>
        <v/>
      </c>
      <c r="J67" s="45" t="str">
        <f t="shared" si="20"/>
        <v/>
      </c>
      <c r="K67" s="65" t="str">
        <f>IF(ROW()-ROW($A$9)&gt;$G$7,"",INDEX(CARB_Defaults!Q$9:Q$36,MATCH($C67,CARB_Defaults!P$9:P$36,0)))</f>
        <v/>
      </c>
      <c r="L67" s="65" t="str">
        <f>IF(ROW()-ROW($A$9)&gt;$G$7, "", INDEX(CARB_EFs!K$9:K$2624, MATCH($E67&amp;"_"&amp;$I67&amp;"_"&amp;$G67, CARB_EFs!$B$9:$B$2624, 0)))</f>
        <v/>
      </c>
      <c r="M67" s="121" t="str">
        <f>IF(ROW()-ROW($A$9)&gt;$G$7, "", Input!E85)</f>
        <v/>
      </c>
      <c r="N67" s="119" t="str">
        <f>IF(ROW()-ROW($A$9)&gt;$G$7,"",INDEX(CARB_Defaults!S$9:S$36,MATCH($E67,CARB_Defaults!O$9:O$36,0)))</f>
        <v/>
      </c>
      <c r="O67" s="78" t="str">
        <f t="shared" si="17"/>
        <v/>
      </c>
      <c r="P67" s="95" t="str">
        <f>IF(ROW()-ROW($A$9)&gt;$G$7, "", INDEX(CARB_Defaults!R$9:R$36, MATCH(C67, CARB_Defaults!P$9:P$36, 0)))</f>
        <v/>
      </c>
      <c r="Q67" s="69" t="str">
        <f>IF(ROW()-ROW($A$9)&gt;$G$7, "", INDEX(CARB_EFs!I$9:I$2624, MATCH($E67&amp;"_"&amp;$I67&amp;"_"&amp;$G67, CARB_EFs!$B$9:$B$2624, 0)))</f>
        <v/>
      </c>
      <c r="R67" s="67" t="str">
        <f>IF(ROW()-ROW($A$9)&gt;$G$7, "", INDEX(CARB_EFs!J$9:J$2624, MATCH($E67&amp;"_"&amp;$I67&amp;"_"&amp;$G67, CARB_EFs!$B$9:$B$2624, 0)))</f>
        <v/>
      </c>
      <c r="S67" s="67" t="str">
        <f>IF(ROW()-ROW($A$9)&gt;$G$7, "", INDEX(CARB_EFs!H$9:H$2624, MATCH($E67&amp;"_"&amp;$I67&amp;"_"&amp;$G67, CARB_EFs!$B$9:$B$2624, 0)))</f>
        <v/>
      </c>
      <c r="T67" s="67" t="str">
        <f>IF(ROW()-ROW($A$9)&gt;$G$7, "", INDEX(CARB_EFs!F$9:F$2624, MATCH($E67&amp;"_"&amp;$I67&amp;"_"&amp;$G67, CARB_EFs!$B$9:$B$2624, 0)))</f>
        <v/>
      </c>
      <c r="U67" s="66" t="str">
        <f>IF(ROW()-ROW($A$9)&gt;$G$7, "", INDEX(CARB_EFs!G$9:G$2624, MATCH($E67&amp;"_"&amp;$I67&amp;"_"&amp;$G67, CARB_EFs!$B$9:$B$2624, 0)))</f>
        <v/>
      </c>
      <c r="V67" s="72" t="str">
        <f>IF(ROW()-ROW($A$9)&gt;$G$7, "", INDEX(CARB_EFs!T$9:T$64, MATCH($E67&amp;"_"&amp;$I67, CARB_EFs!$M$9:$M$64, 0)))</f>
        <v/>
      </c>
      <c r="W67" s="103" t="str">
        <f>IF(ROW()-ROW($A$9)&gt;$G$7, "", INDEX(CARB_EFs!U$9:U$64, MATCH($E67&amp;"_"&amp;$I67, CARB_EFs!$M$9:$M$64, 0)))</f>
        <v/>
      </c>
      <c r="X67" s="103" t="str">
        <f>IF(ROW()-ROW($A$9)&gt;$G$7, "", INDEX(CARB_EFs!S$9:S$64, MATCH($E67&amp;"_"&amp;$I67, CARB_EFs!$M$9:$M$64, 0)))</f>
        <v/>
      </c>
      <c r="Y67" s="103" t="str">
        <f>IF(ROW()-ROW($A$9)&gt;$G$7, "", INDEX(CARB_EFs!P$9:P$64, MATCH($E67&amp;"_"&amp;$I67, CARB_EFs!$M$9:$M$64, 0)))</f>
        <v/>
      </c>
      <c r="Z67" s="57" t="str">
        <f>IF(ROW()-ROW($A$9)&gt;$G$7, "", INDEX(CARB_EFs!R$9:R$64, MATCH($E67&amp;"_"&amp;$I67, CARB_EFs!$M$9:$M$64, 0)))</f>
        <v/>
      </c>
      <c r="AA67" s="69" t="str">
        <f t="shared" si="21"/>
        <v/>
      </c>
      <c r="AB67" s="68" t="str">
        <f t="shared" si="22"/>
        <v/>
      </c>
      <c r="AC67" s="68" t="str">
        <f t="shared" si="23"/>
        <v/>
      </c>
      <c r="AD67" s="68" t="str">
        <f t="shared" si="24"/>
        <v/>
      </c>
      <c r="AE67" s="67" t="str">
        <f t="shared" si="25"/>
        <v/>
      </c>
      <c r="AF67" s="67" t="str">
        <f t="shared" si="26"/>
        <v/>
      </c>
      <c r="AG67" s="67" t="str">
        <f>IF(ROW()-ROW($A$9)&gt;$G$7, "", CARB_Defaults!L$9*$L67/CARB_Defaults!L$13)</f>
        <v/>
      </c>
      <c r="AH67" s="67" t="str">
        <f>IF(ROW()-ROW($A$9)&gt;$G$7, "", CARB_Defaults!L$10*$L67/CARB_Defaults!L$13)</f>
        <v/>
      </c>
      <c r="AI67" s="66" t="str">
        <f>IF(ROW()-ROW($A$9)&gt;$G$7, "", CARB_Defaults!L$11*$L67/CARB_Defaults!L$13)</f>
        <v/>
      </c>
      <c r="AJ67" s="117" t="str">
        <f t="shared" si="18"/>
        <v/>
      </c>
      <c r="AK67" s="81" t="str">
        <f t="shared" si="8"/>
        <v/>
      </c>
      <c r="AL67" s="81" t="str">
        <f t="shared" si="9"/>
        <v/>
      </c>
      <c r="AM67" s="81" t="str">
        <f t="shared" si="10"/>
        <v/>
      </c>
      <c r="AN67" s="81" t="str">
        <f t="shared" si="11"/>
        <v/>
      </c>
      <c r="AO67" s="82" t="str">
        <f t="shared" si="12"/>
        <v/>
      </c>
      <c r="AP67" s="82" t="str">
        <f t="shared" si="13"/>
        <v/>
      </c>
      <c r="AQ67" s="82" t="str">
        <f t="shared" si="14"/>
        <v/>
      </c>
      <c r="AR67" s="83" t="str">
        <f t="shared" si="15"/>
        <v/>
      </c>
      <c r="AS67" s="117" t="str">
        <f>IF(ROW()-ROW($A$9)&gt;$G$7,"",SUMIFS(CARB_EFs!AA$9:AA$20,CARB_EFs!$W$9:$W$20,Calculations!$J67,CARB_EFs!$Y$9:$Y$20,Calculations!$AV67))</f>
        <v/>
      </c>
      <c r="AT67" s="81" t="str">
        <f>IF(ROW()-ROW($A$9)&gt;$G$7,"",SUMIFS(CARB_EFs!AB$9:AB$20,CARB_EFs!$W$9:$W$20,Calculations!$J67,CARB_EFs!$Y$9:$Y$20,Calculations!$AV67))</f>
        <v/>
      </c>
      <c r="AU67" s="82" t="str">
        <f>IF(ROW()-ROW($A$9)&gt;$G$7,"",SUMIFS(CARB_EFs!AC$9:AC$20,CARB_EFs!$W$9:$W$20,Calculations!$J67,CARB_EFs!$Y$9:$Y$20,Calculations!$AV67))</f>
        <v/>
      </c>
      <c r="AV67" s="74" t="str">
        <f>IF(ROW()-ROW($A$9)&gt;$G$7,"",VLOOKUP($F67,CHOOSE($J67,CARB_EFs!$Y$9:$Y$11,CARB_EFs!$Y$12:$Y$14,CARB_EFs!$Y$15:$Y$17,CARB_EFs!$Y$18:$Y$20),1))</f>
        <v/>
      </c>
    </row>
    <row r="68" spans="2:48" ht="15.75" thickBot="1" x14ac:dyDescent="0.3">
      <c r="B68" s="46" t="str">
        <f>IF(ROW()-ROW($A$9)&gt;$G$7, "", Input!C86)</f>
        <v/>
      </c>
      <c r="C68" s="47" t="str">
        <f>IF(ROW()-ROW($A$9)&gt;$G$7, "", Input!D86)</f>
        <v/>
      </c>
      <c r="D68" s="48" t="str">
        <f t="shared" si="19"/>
        <v/>
      </c>
      <c r="E68" s="48" t="str">
        <f t="array" ref="E68">IF(ROW()-ROW($A$9)&gt;$G$7, "", INDEX(CARB_Defaults!G$16:G$43, MATCH(C68&amp;D68,CARB_Defaults!I$16:I$43&amp;CARB_Defaults!H$16:H$43, 0)))</f>
        <v/>
      </c>
      <c r="F68" s="136" t="str">
        <f>IF(ROW()-ROW($A$9)&gt;$G$7, "", IF(Input!$F86="",$C$7-ROUND(VLOOKUP(C68,CARB_Defaults!$P$9:$T$36,3,FALSE),0),Input!$F86))</f>
        <v/>
      </c>
      <c r="G68" s="136" t="str">
        <f t="shared" si="16"/>
        <v/>
      </c>
      <c r="H68" s="136" t="str">
        <f>IF(ROW()-ROW($A$9)&gt;$G$7, "", IF(Input!G86="",VLOOKUP(C68,CARB_Defaults!$P$9:$T$36,5,FALSE),Input!G86))</f>
        <v/>
      </c>
      <c r="I68" s="63" t="str">
        <f>IF(ROW()-ROW($A$9)&gt;$G$7, "", IF(LEFT(E68,1)&lt;&gt;"C",
INDEX(CARB_Defaults!C$9:C$17,MATCH(H68,CARB_Defaults!D$9:D$17,1)),
INDEX(CARB_Defaults!C$18:C$27,MATCH(H68,CARB_Defaults!D$18:D$27,1))))</f>
        <v/>
      </c>
      <c r="J68" s="48" t="str">
        <f t="shared" si="20"/>
        <v/>
      </c>
      <c r="K68" s="48" t="str">
        <f>IF(ROW()-ROW($A$9)&gt;$G$7,"",INDEX(CARB_Defaults!Q$9:Q$36,MATCH($C68,CARB_Defaults!P$9:P$36,0)))</f>
        <v/>
      </c>
      <c r="L68" s="118" t="str">
        <f>IF(ROW()-ROW($A$9)&gt;$G$7, "", INDEX(CARB_EFs!K$9:K$2624, MATCH($E68&amp;"_"&amp;$I68&amp;"_"&amp;$G68, CARB_EFs!$B$9:$B$2624, 0)))</f>
        <v/>
      </c>
      <c r="M68" s="124" t="str">
        <f>IF(ROW()-ROW($A$9)&gt;$G$7, "", Input!E86)</f>
        <v/>
      </c>
      <c r="N68" s="120" t="str">
        <f>IF(ROW()-ROW($A$9)&gt;$G$7,"",INDEX(CARB_Defaults!S$9:S$36,MATCH($E68,CARB_Defaults!O$9:O$36,0)))</f>
        <v/>
      </c>
      <c r="O68" s="96" t="str">
        <f t="shared" si="17"/>
        <v/>
      </c>
      <c r="P68" s="97" t="str">
        <f>IF(ROW()-ROW($A$9)&gt;$G$7, "", INDEX(CARB_Defaults!R$9:R$36, MATCH(C68, CARB_Defaults!P$9:P$36, 0)))</f>
        <v/>
      </c>
      <c r="Q68" s="100" t="str">
        <f>IF(ROW()-ROW($A$9)&gt;$G$7, "", INDEX(CARB_EFs!I$9:I$2624, MATCH($E68&amp;"_"&amp;$I68&amp;"_"&amp;$G68, CARB_EFs!$B$9:$B$2624, 0)))</f>
        <v/>
      </c>
      <c r="R68" s="101" t="str">
        <f>IF(ROW()-ROW($A$9)&gt;$G$7, "", INDEX(CARB_EFs!J$9:J$2624, MATCH($E68&amp;"_"&amp;$I68&amp;"_"&amp;$G68, CARB_EFs!$B$9:$B$2624, 0)))</f>
        <v/>
      </c>
      <c r="S68" s="101" t="str">
        <f>IF(ROW()-ROW($A$9)&gt;$G$7, "", INDEX(CARB_EFs!H$9:H$2624, MATCH($E68&amp;"_"&amp;$I68&amp;"_"&amp;$G68, CARB_EFs!$B$9:$B$2624, 0)))</f>
        <v/>
      </c>
      <c r="T68" s="101" t="str">
        <f>IF(ROW()-ROW($A$9)&gt;$G$7, "", INDEX(CARB_EFs!F$9:F$2624, MATCH($E68&amp;"_"&amp;$I68&amp;"_"&amp;$G68, CARB_EFs!$B$9:$B$2624, 0)))</f>
        <v/>
      </c>
      <c r="U68" s="102" t="str">
        <f>IF(ROW()-ROW($A$9)&gt;$G$7, "", INDEX(CARB_EFs!G$9:G$2624, MATCH($E68&amp;"_"&amp;$I68&amp;"_"&amp;$G68, CARB_EFs!$B$9:$B$2624, 0)))</f>
        <v/>
      </c>
      <c r="V68" s="73" t="str">
        <f>IF(ROW()-ROW($A$9)&gt;$G$7, "", INDEX(CARB_EFs!T$9:T$64, MATCH($E68&amp;"_"&amp;$I68, CARB_EFs!$M$9:$M$64, 0)))</f>
        <v/>
      </c>
      <c r="W68" s="104" t="str">
        <f>IF(ROW()-ROW($A$9)&gt;$G$7, "", INDEX(CARB_EFs!U$9:U$64, MATCH($E68&amp;"_"&amp;$I68, CARB_EFs!$M$9:$M$64, 0)))</f>
        <v/>
      </c>
      <c r="X68" s="104" t="str">
        <f>IF(ROW()-ROW($A$9)&gt;$G$7, "", INDEX(CARB_EFs!S$9:S$64, MATCH($E68&amp;"_"&amp;$I68, CARB_EFs!$M$9:$M$64, 0)))</f>
        <v/>
      </c>
      <c r="Y68" s="104" t="str">
        <f>IF(ROW()-ROW($A$9)&gt;$G$7, "", INDEX(CARB_EFs!P$9:P$64, MATCH($E68&amp;"_"&amp;$I68, CARB_EFs!$M$9:$M$64, 0)))</f>
        <v/>
      </c>
      <c r="Z68" s="58" t="str">
        <f>IF(ROW()-ROW($A$9)&gt;$G$7, "", INDEX(CARB_EFs!R$9:R$64, MATCH($E68&amp;"_"&amp;$I68, CARB_EFs!$M$9:$M$64, 0)))</f>
        <v/>
      </c>
      <c r="AA68" s="100" t="str">
        <f t="shared" si="21"/>
        <v/>
      </c>
      <c r="AB68" s="105" t="str">
        <f t="shared" si="22"/>
        <v/>
      </c>
      <c r="AC68" s="105" t="str">
        <f t="shared" si="23"/>
        <v/>
      </c>
      <c r="AD68" s="105" t="str">
        <f t="shared" si="24"/>
        <v/>
      </c>
      <c r="AE68" s="101" t="str">
        <f t="shared" si="25"/>
        <v/>
      </c>
      <c r="AF68" s="101" t="str">
        <f t="shared" si="26"/>
        <v/>
      </c>
      <c r="AG68" s="101" t="str">
        <f>IF(ROW()-ROW($A$9)&gt;$G$7, "", CARB_Defaults!L$9*$L68/CARB_Defaults!L$13)</f>
        <v/>
      </c>
      <c r="AH68" s="101" t="str">
        <f>IF(ROW()-ROW($A$9)&gt;$G$7, "", CARB_Defaults!L$10*$L68/CARB_Defaults!L$13)</f>
        <v/>
      </c>
      <c r="AI68" s="102" t="str">
        <f>IF(ROW()-ROW($A$9)&gt;$G$7, "", CARB_Defaults!L$11*$L68/CARB_Defaults!L$13)</f>
        <v/>
      </c>
      <c r="AJ68" s="84" t="str">
        <f t="shared" si="18"/>
        <v/>
      </c>
      <c r="AK68" s="85" t="str">
        <f t="shared" si="8"/>
        <v/>
      </c>
      <c r="AL68" s="85" t="str">
        <f t="shared" si="9"/>
        <v/>
      </c>
      <c r="AM68" s="85" t="str">
        <f t="shared" si="10"/>
        <v/>
      </c>
      <c r="AN68" s="85" t="str">
        <f t="shared" si="11"/>
        <v/>
      </c>
      <c r="AO68" s="86" t="str">
        <f t="shared" si="12"/>
        <v/>
      </c>
      <c r="AP68" s="86" t="str">
        <f t="shared" si="13"/>
        <v/>
      </c>
      <c r="AQ68" s="86" t="str">
        <f t="shared" si="14"/>
        <v/>
      </c>
      <c r="AR68" s="87" t="str">
        <f t="shared" si="15"/>
        <v/>
      </c>
      <c r="AS68" s="84" t="str">
        <f>IF(ROW()-ROW($A$9)&gt;$G$7,"",SUMIFS(CARB_EFs!AA$9:AA$20,CARB_EFs!$W$9:$W$20,Calculations!$J68,CARB_EFs!$Y$9:$Y$20,Calculations!$AV68))</f>
        <v/>
      </c>
      <c r="AT68" s="85" t="str">
        <f>IF(ROW()-ROW($A$9)&gt;$G$7,"",SUMIFS(CARB_EFs!AB$9:AB$20,CARB_EFs!$W$9:$W$20,Calculations!$J68,CARB_EFs!$Y$9:$Y$20,Calculations!$AV68))</f>
        <v/>
      </c>
      <c r="AU68" s="86" t="str">
        <f>IF(ROW()-ROW($A$9)&gt;$G$7,"",SUMIFS(CARB_EFs!AC$9:AC$20,CARB_EFs!$W$9:$W$20,Calculations!$J68,CARB_EFs!$Y$9:$Y$20,Calculations!$AV68))</f>
        <v/>
      </c>
      <c r="AV68" s="123" t="str">
        <f>IF(ROW()-ROW($A$9)&gt;$G$7,"",VLOOKUP($F68,CHOOSE($J68,CARB_EFs!$Y$9:$Y$11,CARB_EFs!$Y$12:$Y$14,CARB_EFs!$Y$15:$Y$17,CARB_EFs!$Y$18:$Y$20),1))</f>
        <v/>
      </c>
    </row>
    <row r="69" spans="2:48" x14ac:dyDescent="0.25">
      <c r="B69" s="89"/>
      <c r="C69" s="89"/>
      <c r="D69" s="89"/>
      <c r="E69" s="89"/>
      <c r="F69" s="89"/>
      <c r="G69" s="89"/>
      <c r="H69" s="90"/>
      <c r="I69" s="89"/>
      <c r="J69" s="89"/>
      <c r="K69" s="91"/>
      <c r="L69" s="91"/>
      <c r="M69" s="91"/>
      <c r="N69" s="91"/>
      <c r="O69" s="91"/>
      <c r="P69" s="91"/>
      <c r="Q69" s="89"/>
      <c r="R69" s="89"/>
      <c r="S69" s="89"/>
      <c r="T69" s="89"/>
      <c r="U69" s="89"/>
      <c r="V69" s="89"/>
      <c r="W69" s="89"/>
      <c r="X69" s="89"/>
      <c r="Y69" s="89"/>
      <c r="Z69" s="89"/>
      <c r="AA69" s="89"/>
      <c r="AB69" s="89"/>
      <c r="AC69" s="89"/>
      <c r="AD69" s="89"/>
      <c r="AE69" s="89"/>
      <c r="AF69" s="89"/>
      <c r="AG69" s="89"/>
      <c r="AH69" s="89"/>
      <c r="AI69" s="89"/>
      <c r="AJ69" s="92"/>
      <c r="AK69" s="92"/>
      <c r="AL69" s="92"/>
      <c r="AM69" s="92"/>
      <c r="AN69" s="92"/>
      <c r="AO69" s="92"/>
      <c r="AP69" s="92"/>
      <c r="AQ69" s="92"/>
      <c r="AR69" s="92"/>
    </row>
    <row r="70" spans="2:48" ht="21" x14ac:dyDescent="0.35">
      <c r="B70" s="93" t="s">
        <v>123</v>
      </c>
      <c r="C70" s="89"/>
      <c r="D70" s="89"/>
      <c r="E70" s="89"/>
      <c r="F70" s="89"/>
      <c r="G70" s="89"/>
      <c r="H70" s="90"/>
      <c r="I70" s="89"/>
      <c r="J70" s="89"/>
      <c r="K70" s="91"/>
      <c r="L70" s="91"/>
      <c r="M70" s="91"/>
      <c r="N70" s="91"/>
      <c r="O70" s="91"/>
      <c r="P70" s="91"/>
      <c r="Q70" s="89"/>
      <c r="R70" s="89"/>
      <c r="S70" s="89"/>
      <c r="T70" s="89"/>
      <c r="U70" s="89"/>
      <c r="V70" s="89"/>
      <c r="W70" s="89"/>
      <c r="X70" s="89"/>
      <c r="Y70" s="89"/>
      <c r="Z70" s="89"/>
      <c r="AA70" s="89"/>
      <c r="AB70" s="89"/>
      <c r="AC70" s="89"/>
      <c r="AD70" s="89"/>
      <c r="AE70" s="89"/>
      <c r="AF70" s="89"/>
      <c r="AG70" s="89"/>
      <c r="AH70" s="89"/>
      <c r="AI70" s="89"/>
      <c r="AJ70" s="92"/>
      <c r="AK70" s="92"/>
      <c r="AL70" s="92"/>
      <c r="AM70" s="92"/>
      <c r="AN70" s="92"/>
      <c r="AO70" s="92"/>
      <c r="AP70" s="92"/>
      <c r="AQ70" s="92"/>
      <c r="AR70" s="92"/>
    </row>
    <row r="71" spans="2:48" ht="15.75" thickBot="1" x14ac:dyDescent="0.3">
      <c r="B71" s="75" t="s">
        <v>112</v>
      </c>
      <c r="C71" s="33">
        <f>Input!E21</f>
        <v>0</v>
      </c>
      <c r="E71" s="75" t="s">
        <v>136</v>
      </c>
      <c r="G71" s="6">
        <f>COUNTA(Input!K28:K87)</f>
        <v>0</v>
      </c>
    </row>
    <row r="72" spans="2:48" x14ac:dyDescent="0.25">
      <c r="B72" s="213" t="s">
        <v>62</v>
      </c>
      <c r="C72" s="214"/>
      <c r="D72" s="214"/>
      <c r="E72" s="214"/>
      <c r="F72" s="214"/>
      <c r="G72" s="214"/>
      <c r="H72" s="214"/>
      <c r="I72" s="214"/>
      <c r="J72" s="214"/>
      <c r="K72" s="214"/>
      <c r="L72" s="214"/>
      <c r="M72" s="215"/>
      <c r="N72" s="213" t="s">
        <v>111</v>
      </c>
      <c r="O72" s="214"/>
      <c r="P72" s="215"/>
      <c r="Q72" s="210" t="s">
        <v>104</v>
      </c>
      <c r="R72" s="211"/>
      <c r="S72" s="211"/>
      <c r="T72" s="211"/>
      <c r="U72" s="212"/>
      <c r="V72" s="210" t="s">
        <v>199</v>
      </c>
      <c r="W72" s="211"/>
      <c r="X72" s="211"/>
      <c r="Y72" s="211"/>
      <c r="Z72" s="212"/>
      <c r="AA72" s="214" t="s">
        <v>53</v>
      </c>
      <c r="AB72" s="214"/>
      <c r="AC72" s="214"/>
      <c r="AD72" s="214"/>
      <c r="AE72" s="214"/>
      <c r="AF72" s="214"/>
      <c r="AG72" s="214"/>
      <c r="AH72" s="214"/>
      <c r="AI72" s="215"/>
      <c r="AJ72" s="214" t="s">
        <v>52</v>
      </c>
      <c r="AK72" s="214"/>
      <c r="AL72" s="214"/>
      <c r="AM72" s="214"/>
      <c r="AN72" s="214"/>
      <c r="AO72" s="214"/>
      <c r="AP72" s="214"/>
      <c r="AQ72" s="214"/>
      <c r="AR72" s="214"/>
      <c r="AS72" s="210" t="s">
        <v>116</v>
      </c>
      <c r="AT72" s="211"/>
      <c r="AU72" s="211"/>
      <c r="AV72" s="212"/>
    </row>
    <row r="73" spans="2:48" ht="25.5" x14ac:dyDescent="0.25">
      <c r="B73" s="49" t="s">
        <v>43</v>
      </c>
      <c r="C73" s="50" t="s">
        <v>2</v>
      </c>
      <c r="D73" s="51" t="s">
        <v>107</v>
      </c>
      <c r="E73" s="51" t="s">
        <v>70</v>
      </c>
      <c r="F73" s="51" t="s">
        <v>46</v>
      </c>
      <c r="G73" s="51" t="s">
        <v>110</v>
      </c>
      <c r="H73" s="61" t="s">
        <v>105</v>
      </c>
      <c r="I73" s="51" t="s">
        <v>63</v>
      </c>
      <c r="J73" s="51" t="s">
        <v>118</v>
      </c>
      <c r="K73" s="64" t="s">
        <v>47</v>
      </c>
      <c r="L73" s="64" t="s">
        <v>119</v>
      </c>
      <c r="M73" s="56" t="s">
        <v>138</v>
      </c>
      <c r="N73" s="71" t="s">
        <v>114</v>
      </c>
      <c r="O73" s="77" t="s">
        <v>113</v>
      </c>
      <c r="P73" s="122" t="s">
        <v>98</v>
      </c>
      <c r="Q73" s="49" t="s">
        <v>99</v>
      </c>
      <c r="R73" s="50" t="s">
        <v>100</v>
      </c>
      <c r="S73" s="50" t="s">
        <v>36</v>
      </c>
      <c r="T73" s="50" t="s">
        <v>54</v>
      </c>
      <c r="U73" s="52" t="s">
        <v>37</v>
      </c>
      <c r="V73" s="49" t="s">
        <v>99</v>
      </c>
      <c r="W73" s="50" t="s">
        <v>100</v>
      </c>
      <c r="X73" s="50" t="s">
        <v>36</v>
      </c>
      <c r="Y73" s="50" t="s">
        <v>54</v>
      </c>
      <c r="Z73" s="52" t="s">
        <v>37</v>
      </c>
      <c r="AA73" s="53" t="s">
        <v>99</v>
      </c>
      <c r="AB73" s="50" t="s">
        <v>100</v>
      </c>
      <c r="AC73" s="50" t="s">
        <v>36</v>
      </c>
      <c r="AD73" s="50" t="s">
        <v>54</v>
      </c>
      <c r="AE73" s="50" t="s">
        <v>37</v>
      </c>
      <c r="AF73" s="50" t="s">
        <v>149</v>
      </c>
      <c r="AG73" s="50" t="s">
        <v>101</v>
      </c>
      <c r="AH73" s="50" t="s">
        <v>102</v>
      </c>
      <c r="AI73" s="52" t="s">
        <v>103</v>
      </c>
      <c r="AJ73" s="53" t="s">
        <v>99</v>
      </c>
      <c r="AK73" s="50" t="s">
        <v>100</v>
      </c>
      <c r="AL73" s="50" t="s">
        <v>36</v>
      </c>
      <c r="AM73" s="50" t="s">
        <v>54</v>
      </c>
      <c r="AN73" s="50" t="s">
        <v>37</v>
      </c>
      <c r="AO73" s="50" t="s">
        <v>149</v>
      </c>
      <c r="AP73" s="50" t="s">
        <v>101</v>
      </c>
      <c r="AQ73" s="50" t="s">
        <v>102</v>
      </c>
      <c r="AR73" s="51" t="s">
        <v>103</v>
      </c>
      <c r="AS73" s="49" t="s">
        <v>36</v>
      </c>
      <c r="AT73" s="50" t="s">
        <v>67</v>
      </c>
      <c r="AU73" s="50" t="s">
        <v>54</v>
      </c>
      <c r="AV73" s="52" t="s">
        <v>137</v>
      </c>
    </row>
    <row r="74" spans="2:48" x14ac:dyDescent="0.25">
      <c r="B74" s="44" t="str">
        <f>IF(ROW()-ROW($A$73)&gt;$G$71, "", Input!K28)</f>
        <v/>
      </c>
      <c r="C74" s="40" t="str">
        <f>IF(ROW()-ROW($A$73)&gt;$G$71,"",IF(Input!L28="N/A",INDEX(Input!D$28:D$87,MATCH($B74,Input!$C$28:$C$87,0)),Input!L28))</f>
        <v/>
      </c>
      <c r="D74" s="45" t="str">
        <f>IF(ROW()-ROW($A$73)&gt;$G$71, "", "Aux")</f>
        <v/>
      </c>
      <c r="E74" s="45" t="str">
        <f t="array" ref="E74">IF(ROW()-ROW($A$73)&gt;$G$71, "", INDEX(CARB_Defaults!G$16:G$43, MATCH(C74&amp;D74,CARB_Defaults!I$16:I$43&amp;CARB_Defaults!H$16:H$43, 0)))</f>
        <v/>
      </c>
      <c r="F74" s="135" t="str">
        <f>IF(ROW()-ROW($A$73)&gt;$G$71, "", IF(Input!$N28="",$C$71-ROUND(VLOOKUP(C74,CARB_Defaults!$P$9:$T$36,3,FALSE),0),Input!$N28))</f>
        <v/>
      </c>
      <c r="G74" s="135" t="str">
        <f>IF(ROW()-ROW($A$73)&gt;$G$71,"",IF(F74&gt;2020,2020,IF(F74&lt;1987,1987,F74)))</f>
        <v/>
      </c>
      <c r="H74" s="62" t="str">
        <f>IF(ROW()-ROW($A$73)&gt;$G$71, "", IF(Input!O28="",VLOOKUP(C74,CARB_Defaults!$P$9:$T$36,5,FALSE),Input!O28))</f>
        <v/>
      </c>
      <c r="I74" s="45" t="str">
        <f>IF(ROW()-ROW($A$73)&gt;$G$71, "", IF(LEFT(E74,1)&lt;&gt;"C",
INDEX(CARB_Defaults!C$9:C$17,MATCH(H74,CARB_Defaults!D$9:D$17,1)),
INDEX(CARB_Defaults!C$18:C$27,MATCH(H74,CARB_Defaults!D$18:D$27,1))))</f>
        <v/>
      </c>
      <c r="J74" s="45" t="str">
        <f>IF(ROW()-ROW($A$73)&gt;$G$71, "", IF(H74&lt;=50, 1, IF(H74&lt;=120, 2, IF(H74&lt;=175, 3, 4))))</f>
        <v/>
      </c>
      <c r="K74" s="65" t="str">
        <f>IF(ROW()-ROW($A$73)&gt;$G$71,"",INDEX(CARB_Defaults!Q$9:Q$36,MATCH($C74,CARB_Defaults!P$9:P$36,0)))</f>
        <v/>
      </c>
      <c r="L74" s="65" t="str">
        <f>IF(ROW()-ROW($A$73)&gt;$G$71, "", INDEX(CARB_EFs!K$9:K$2624, MATCH($E74&amp;"_"&amp;$I74&amp;"_"&amp;$G74, CARB_EFs!$B$9:$B$2624, 0)))</f>
        <v/>
      </c>
      <c r="M74" s="121" t="str">
        <f>IF(ROW()-ROW($A$73)&gt;$G$71, "", Input!M28)</f>
        <v/>
      </c>
      <c r="N74" s="98" t="str">
        <f>IF(ROW()-ROW($A$73)&gt;$G$71,"",INDEX(CARB_Defaults!S$9:S$36,MATCH($E74,CARB_Defaults!O$9:O$36,0)))</f>
        <v/>
      </c>
      <c r="O74" s="78" t="str">
        <f>IF(ROW()-ROW($A$73)&gt;$G$71, "",IF( $C$7-F74&lt;0,0,$C$7-F74))</f>
        <v/>
      </c>
      <c r="P74" s="74" t="str">
        <f>IF(ROW()-ROW($A$73)&gt;$G$71, "", INDEX(CARB_Defaults!R$9:R$36, MATCH(C74, CARB_Defaults!P$9:P$36, 0)))</f>
        <v/>
      </c>
      <c r="Q74" s="69" t="str">
        <f>IF(ROW()-ROW($A$73)&gt;$G$71, "", INDEX(CARB_EFs!I$9:I$2624, MATCH($E74&amp;"_"&amp;$I74&amp;"_"&amp;$G74, CARB_EFs!$B$9:$B$2624, 0)))</f>
        <v/>
      </c>
      <c r="R74" s="68" t="str">
        <f>IF(ROW()-ROW($A$73)&gt;$G$71, "", INDEX(CARB_EFs!J$9:J$2624, MATCH($E74&amp;"_"&amp;$I74&amp;"_"&amp;$G74, CARB_EFs!$B$9:$B$2624, 0)))</f>
        <v/>
      </c>
      <c r="S74" s="67" t="str">
        <f>IF(ROW()-ROW($A$73)&gt;$G$71, "", INDEX(CARB_EFs!H$9:H$2624, MATCH($E74&amp;"_"&amp;$I74&amp;"_"&amp;$G74, CARB_EFs!$B$9:$B$2624, 0)))</f>
        <v/>
      </c>
      <c r="T74" s="67" t="str">
        <f>IF(ROW()-ROW($A$73)&gt;$G$71, "", INDEX(CARB_EFs!F$9:F$2624, MATCH($E74&amp;"_"&amp;$I74&amp;"_"&amp;$G74, CARB_EFs!$B$9:$B$2624, 0)))</f>
        <v/>
      </c>
      <c r="U74" s="66" t="str">
        <f>IF(ROW()-ROW($A$73)&gt;$G$71, "", INDEX(CARB_EFs!G$9:G$2624, MATCH($E74&amp;"_"&amp;$I74&amp;"_"&amp;$G74, CARB_EFs!$B$9:$B$2624, 0)))</f>
        <v/>
      </c>
      <c r="V74" s="72" t="str">
        <f>IF(ROW()-ROW($A$73)&gt;$G$71, "", INDEX(CARB_EFs!T$9:T$64, MATCH($E74&amp;"_"&amp;$I74, CARB_EFs!$M$9:$M$64, 0)))</f>
        <v/>
      </c>
      <c r="W74" s="103" t="str">
        <f>IF(ROW()-ROW($A$73)&gt;$G$71, "", INDEX(CARB_EFs!U$9:U$64, MATCH($E74&amp;"_"&amp;$I74, CARB_EFs!$M$9:$M$64, 0)))</f>
        <v/>
      </c>
      <c r="X74" s="103" t="str">
        <f>IF(ROW()-ROW($A$73)&gt;$G$71, "", INDEX(CARB_EFs!S$9:S$64, MATCH($E74&amp;"_"&amp;$I74, CARB_EFs!$M$9:$M$64, 0)))</f>
        <v/>
      </c>
      <c r="Y74" s="103" t="str">
        <f>IF(ROW()-ROW($A$73)&gt;$G$71, "", INDEX(CARB_EFs!P$9:P$64, MATCH($E74&amp;"_"&amp;$I74, CARB_EFs!$M$9:$M$64, 0)))</f>
        <v/>
      </c>
      <c r="Z74" s="57" t="str">
        <f>IF(ROW()-ROW($A$73)&gt;$G$71, "", INDEX(CARB_EFs!R$9:R$64, MATCH($E74&amp;"_"&amp;$I74, CARB_EFs!$M$9:$M$64, 0)))</f>
        <v/>
      </c>
      <c r="AA74" s="68" t="str">
        <f t="shared" ref="AA74:AA105" si="27">IF(ROW()-ROW($A$73)&gt;$G$71,"",(Q74*(1+V74*IF($O74/$P74&gt;1,1,$O74/$P74))*AT74))</f>
        <v/>
      </c>
      <c r="AB74" s="68" t="str">
        <f t="shared" ref="AB74:AB105" si="28">IF(ROW()-ROW($A$73)&gt;$G$71, "", (R74*(1+W74*IF($O74/$P74&gt;1,1,$O74/$P74)))*AT74)</f>
        <v/>
      </c>
      <c r="AC74" s="68" t="str">
        <f t="shared" ref="AC74:AC105" si="29">IF(ROW()-ROW($A$73)&gt;$G$71, "", (S74*(1+X74*IF($O74/$P74&gt;1,1,$O74/$P74)))*AS74)</f>
        <v/>
      </c>
      <c r="AD74" s="68" t="str">
        <f t="shared" ref="AD74:AD105" si="30">IF(ROW()-ROW($A$73)&gt;$G$71, "", (T74*(1+Y74*IF($O74/$P74&gt;1,1,$O74/$P74)))*AU74)</f>
        <v/>
      </c>
      <c r="AE74" s="68" t="str">
        <f t="shared" ref="AE74:AE105" si="31">IF(ROW()-ROW($A$73)&gt;$G$71, "", U74*(1+Z74*IF($O74/$P74&gt;1,1,$O74/$P74)))</f>
        <v/>
      </c>
      <c r="AF74" s="67" t="str">
        <f>IF(ROW()-ROW($A$73)&gt;$G$71, "", 15*10^-6*2*$L74)</f>
        <v/>
      </c>
      <c r="AG74" s="67" t="str">
        <f>IF(ROW()-ROW($A$73)&gt;$G$71, "", CARB_Defaults!L$9*$L74/CARB_Defaults!L$13)</f>
        <v/>
      </c>
      <c r="AH74" s="67" t="str">
        <f>IF(ROW()-ROW($A$73)&gt;$G$71, "", CARB_Defaults!L$10*$L74/CARB_Defaults!L$13)</f>
        <v/>
      </c>
      <c r="AI74" s="66" t="str">
        <f>IF(ROW()-ROW($A$73)&gt;$G$71, "", CARB_Defaults!L$11*$L74/CARB_Defaults!L$13)</f>
        <v/>
      </c>
      <c r="AJ74" s="81" t="str">
        <f>IF(ROW()-ROW($A$73)&gt;$G$71, "", IF(AA74="", "", AA74*$H74*$K74*$M74))</f>
        <v/>
      </c>
      <c r="AK74" s="81" t="str">
        <f t="shared" ref="AK74:AK132" si="32">IF(ROW()-ROW($A$73)&gt;$G$71, "", IF(AB74="", "", AB74*$H74*$K74*$M74))</f>
        <v/>
      </c>
      <c r="AL74" s="81" t="str">
        <f t="shared" ref="AL74:AL132" si="33">IF(ROW()-ROW($A$73)&gt;$G$71, "", IF(AC74="", "", AC74*$H74*$K74*$M74))</f>
        <v/>
      </c>
      <c r="AM74" s="81" t="str">
        <f t="shared" ref="AM74:AM132" si="34">IF(ROW()-ROW($A$73)&gt;$G$71, "", IF(AD74="", "", AD74*$H74*$K74*$M74))</f>
        <v/>
      </c>
      <c r="AN74" s="81" t="str">
        <f t="shared" ref="AN74:AN132" si="35">IF(ROW()-ROW($A$73)&gt;$G$71, "", IF(AE74="", "", AE74*$H74*$K74*$M74))</f>
        <v/>
      </c>
      <c r="AO74" s="82" t="str">
        <f t="shared" ref="AO74:AO132" si="36">IF(ROW()-ROW($A$73)&gt;$G$71, "", IF(AF74="", "", AF74*$H74*$K74*$M74))</f>
        <v/>
      </c>
      <c r="AP74" s="82" t="str">
        <f t="shared" ref="AP74:AP132" si="37">IF(ROW()-ROW($A$73)&gt;$G$71, "", IF(AG74="", "", AG74*$H74*$K74*$M74))</f>
        <v/>
      </c>
      <c r="AQ74" s="82" t="str">
        <f t="shared" ref="AQ74:AQ132" si="38">IF(ROW()-ROW($A$73)&gt;$G$71, "", IF(AH74="", "", AH74*$H74*$K74*$M74))</f>
        <v/>
      </c>
      <c r="AR74" s="115" t="str">
        <f t="shared" ref="AR74:AR132" si="39">IF(ROW()-ROW($A$73)&gt;$G$71, "", IF(AI74="", "", AI74*$H74*$K74*$M74))</f>
        <v/>
      </c>
      <c r="AS74" s="117" t="str">
        <f>IF(ROW()-ROW($A$73)&gt;$G$71,"",SUMIFS(CARB_EFs!AA$9:AA$20,CARB_EFs!$W$9:$W$20,Calculations!$J74,CARB_EFs!$Y$9:$Y$20,Calculations!$AV74))</f>
        <v/>
      </c>
      <c r="AT74" s="81" t="str">
        <f>IF(ROW()-ROW($A$73)&gt;$G$71,"",SUMIFS(CARB_EFs!AB$9:AB$20,CARB_EFs!$W$9:$W$20,Calculations!$J74,CARB_EFs!$Y$9:$Y$20,Calculations!$AV74))</f>
        <v/>
      </c>
      <c r="AU74" s="82" t="str">
        <f>IF(ROW()-ROW($A$73)&gt;$G$71,"",SUMIFS(CARB_EFs!AC$9:AC$20,CARB_EFs!$W$9:$W$20,Calculations!$J74,CARB_EFs!$Y$9:$Y$20,Calculations!$AV74))</f>
        <v/>
      </c>
      <c r="AV74" s="74" t="str">
        <f>IF(ROW()-ROW($A$73)&gt;$G$71,"",VLOOKUP($F74,CHOOSE($J74,CARB_EFs!$Y$9:$Y$11,CARB_EFs!$Y$12:$Y$14,CARB_EFs!$Y$15:$Y$17,CARB_EFs!$Y$18:$Y$20),1))</f>
        <v/>
      </c>
    </row>
    <row r="75" spans="2:48" x14ac:dyDescent="0.25">
      <c r="B75" s="44" t="str">
        <f>IF(ROW()-ROW($A$73)&gt;$G$71, "", Input!K29)</f>
        <v/>
      </c>
      <c r="C75" s="40" t="str">
        <f>IF(ROW()-ROW($A$73)&gt;$G$71,"",IF(Input!L29="N/A",INDEX(Input!D$28:D$87,MATCH($B75,Input!$C$28:$C$87,0)),Input!L29))</f>
        <v/>
      </c>
      <c r="D75" s="45" t="str">
        <f t="shared" ref="D75:D132" si="40">IF(ROW()-ROW($A$73)&gt;$G$71, "", "Aux")</f>
        <v/>
      </c>
      <c r="E75" s="45" t="str">
        <f t="array" ref="E75">IF(ROW()-ROW($A$73)&gt;$G$71, "", INDEX(CARB_Defaults!G$16:G$43, MATCH(C75&amp;D75,CARB_Defaults!I$16:I$43&amp;CARB_Defaults!H$16:H$43, 0)))</f>
        <v/>
      </c>
      <c r="F75" s="135" t="str">
        <f>IF(ROW()-ROW($A$73)&gt;$G$71, "", IF(Input!$N29="",$C$71-ROUND(VLOOKUP(C75,CARB_Defaults!$P$9:$T$36,3,FALSE),0),Input!$N29))</f>
        <v/>
      </c>
      <c r="G75" s="135" t="str">
        <f t="shared" ref="G75:G132" si="41">IF(ROW()-ROW($A$73)&gt;$G$71,"",IF(F75&gt;2020,2020,IF(F75&lt;1987,1987,F75)))</f>
        <v/>
      </c>
      <c r="H75" s="62" t="str">
        <f>IF(ROW()-ROW($A$73)&gt;$G$71, "", IF(Input!O29="",VLOOKUP(C75,CARB_Defaults!$P$9:$T$36,5,FALSE),Input!O29))</f>
        <v/>
      </c>
      <c r="I75" s="45" t="str">
        <f>IF(ROW()-ROW($A$73)&gt;$G$71, "", IF(LEFT(E75,1)&lt;&gt;"C",
INDEX(CARB_Defaults!C$9:C$17,MATCH(H75,CARB_Defaults!D$9:D$17,1)),
INDEX(CARB_Defaults!C$18:C$27,MATCH(H75,CARB_Defaults!D$18:D$27,1))))</f>
        <v/>
      </c>
      <c r="J75" s="45" t="str">
        <f t="shared" ref="J75:J132" si="42">IF(ROW()-ROW($A$73)&gt;$G$71, "", IF(H75&lt;=50, 1, IF(H75&lt;=120, 2, IF(H75&lt;=175, 3, 4))))</f>
        <v/>
      </c>
      <c r="K75" s="65" t="str">
        <f>IF(ROW()-ROW($A$73)&gt;$G$71,"",INDEX(CARB_Defaults!Q$9:Q$36,MATCH($C75,CARB_Defaults!P$9:P$36,0)))</f>
        <v/>
      </c>
      <c r="L75" s="65" t="str">
        <f>IF(ROW()-ROW($A$73)&gt;$G$71, "", INDEX(CARB_EFs!K$9:K$2624, MATCH($E75&amp;"_"&amp;$I75&amp;"_"&amp;$G75, CARB_EFs!$B$9:$B$2624, 0)))</f>
        <v/>
      </c>
      <c r="M75" s="121" t="str">
        <f>IF(ROW()-ROW($A$73)&gt;$G$71, "", Input!M29)</f>
        <v/>
      </c>
      <c r="N75" s="98" t="str">
        <f>IF(ROW()-ROW($A$73)&gt;$G$71,"",INDEX(CARB_Defaults!S$9:S$36,MATCH($E75,CARB_Defaults!O$9:O$36,0)))</f>
        <v/>
      </c>
      <c r="O75" s="78" t="str">
        <f t="shared" ref="O75:O132" si="43">IF(ROW()-ROW($A$73)&gt;$G$71, "",IF( $C$7-F75&lt;0,0,$C$7-F75))</f>
        <v/>
      </c>
      <c r="P75" s="74" t="str">
        <f>IF(ROW()-ROW($A$73)&gt;$G$71, "", INDEX(CARB_Defaults!R$9:R$36, MATCH(C75, CARB_Defaults!P$9:P$36, 0)))</f>
        <v/>
      </c>
      <c r="Q75" s="69" t="str">
        <f>IF(ROW()-ROW($A$73)&gt;$G$71, "", INDEX(CARB_EFs!I$9:I$2624, MATCH($E75&amp;"_"&amp;$I75&amp;"_"&amp;$G75, CARB_EFs!$B$9:$B$2624, 0)))</f>
        <v/>
      </c>
      <c r="R75" s="67" t="str">
        <f>IF(ROW()-ROW($A$73)&gt;$G$71, "", INDEX(CARB_EFs!J$9:J$2624, MATCH($E75&amp;"_"&amp;$I75&amp;"_"&amp;$G75, CARB_EFs!$B$9:$B$2624, 0)))</f>
        <v/>
      </c>
      <c r="S75" s="67" t="str">
        <f>IF(ROW()-ROW($A$73)&gt;$G$71, "", INDEX(CARB_EFs!H$9:H$2624, MATCH($E75&amp;"_"&amp;$I75&amp;"_"&amp;$G75, CARB_EFs!$B$9:$B$2624, 0)))</f>
        <v/>
      </c>
      <c r="T75" s="67" t="str">
        <f>IF(ROW()-ROW($A$73)&gt;$G$71, "", INDEX(CARB_EFs!F$9:F$2624, MATCH($E75&amp;"_"&amp;$I75&amp;"_"&amp;$G75, CARB_EFs!$B$9:$B$2624, 0)))</f>
        <v/>
      </c>
      <c r="U75" s="66" t="str">
        <f>IF(ROW()-ROW($A$73)&gt;$G$71, "", INDEX(CARB_EFs!G$9:G$2624, MATCH($E75&amp;"_"&amp;$I75&amp;"_"&amp;$G75, CARB_EFs!$B$9:$B$2624, 0)))</f>
        <v/>
      </c>
      <c r="V75" s="72" t="str">
        <f>IF(ROW()-ROW($A$73)&gt;$G$71, "", INDEX(CARB_EFs!T$9:T$64, MATCH($E75&amp;"_"&amp;$I75, CARB_EFs!$M$9:$M$64, 0)))</f>
        <v/>
      </c>
      <c r="W75" s="103" t="str">
        <f>IF(ROW()-ROW($A$73)&gt;$G$71, "", INDEX(CARB_EFs!U$9:U$64, MATCH($E75&amp;"_"&amp;$I75, CARB_EFs!$M$9:$M$64, 0)))</f>
        <v/>
      </c>
      <c r="X75" s="103" t="str">
        <f>IF(ROW()-ROW($A$73)&gt;$G$71, "", INDEX(CARB_EFs!S$9:S$64, MATCH($E75&amp;"_"&amp;$I75, CARB_EFs!$M$9:$M$64, 0)))</f>
        <v/>
      </c>
      <c r="Y75" s="103" t="str">
        <f>IF(ROW()-ROW($A$73)&gt;$G$71, "", INDEX(CARB_EFs!P$9:P$64, MATCH($E75&amp;"_"&amp;$I75, CARB_EFs!$M$9:$M$64, 0)))</f>
        <v/>
      </c>
      <c r="Z75" s="57" t="str">
        <f>IF(ROW()-ROW($A$73)&gt;$G$71, "", INDEX(CARB_EFs!R$9:R$64, MATCH($E75&amp;"_"&amp;$I75, CARB_EFs!$M$9:$M$64, 0)))</f>
        <v/>
      </c>
      <c r="AA75" s="68" t="str">
        <f>IF(ROW()-ROW($A$73)&gt;$G$71,"",(Q75*(1+V75*IF($O75/$P75&gt;1,1,$O75/$P75))*AT75))</f>
        <v/>
      </c>
      <c r="AB75" s="67" t="str">
        <f t="shared" si="28"/>
        <v/>
      </c>
      <c r="AC75" s="67" t="str">
        <f t="shared" si="29"/>
        <v/>
      </c>
      <c r="AD75" s="67" t="str">
        <f t="shared" si="30"/>
        <v/>
      </c>
      <c r="AE75" s="67" t="str">
        <f t="shared" si="31"/>
        <v/>
      </c>
      <c r="AF75" s="67" t="str">
        <f t="shared" ref="AF75:AF132" si="44">IF(ROW()-ROW($A$73)&gt;$G$71, "", 15*10^-6*2*$L75)</f>
        <v/>
      </c>
      <c r="AG75" s="67" t="str">
        <f>IF(ROW()-ROW($A$73)&gt;$G$71, "", CARB_Defaults!L$9*$L75/CARB_Defaults!L$13)</f>
        <v/>
      </c>
      <c r="AH75" s="67" t="str">
        <f>IF(ROW()-ROW($A$73)&gt;$G$71, "", CARB_Defaults!L$10*$L75/CARB_Defaults!L$13)</f>
        <v/>
      </c>
      <c r="AI75" s="66" t="str">
        <f>IF(ROW()-ROW($A$73)&gt;$G$71, "", CARB_Defaults!L$11*$L75/CARB_Defaults!L$13)</f>
        <v/>
      </c>
      <c r="AJ75" s="81" t="str">
        <f t="shared" ref="AJ75:AJ132" si="45">IF(ROW()-ROW($A$73)&gt;$G$71, "", IF(AA75="", "", AA75*$H75*$K75*$M75))</f>
        <v/>
      </c>
      <c r="AK75" s="81" t="str">
        <f t="shared" si="32"/>
        <v/>
      </c>
      <c r="AL75" s="81" t="str">
        <f t="shared" si="33"/>
        <v/>
      </c>
      <c r="AM75" s="81" t="str">
        <f t="shared" si="34"/>
        <v/>
      </c>
      <c r="AN75" s="81" t="str">
        <f t="shared" si="35"/>
        <v/>
      </c>
      <c r="AO75" s="82" t="str">
        <f t="shared" si="36"/>
        <v/>
      </c>
      <c r="AP75" s="82" t="str">
        <f t="shared" si="37"/>
        <v/>
      </c>
      <c r="AQ75" s="82" t="str">
        <f t="shared" si="38"/>
        <v/>
      </c>
      <c r="AR75" s="115" t="str">
        <f t="shared" si="39"/>
        <v/>
      </c>
      <c r="AS75" s="117" t="str">
        <f>IF(ROW()-ROW($A$73)&gt;$G$71,"",SUMIFS(CARB_EFs!AA$9:AA$20,CARB_EFs!$W$9:$W$20,Calculations!$J75,CARB_EFs!$Y$9:$Y$20,Calculations!$AV75))</f>
        <v/>
      </c>
      <c r="AT75" s="81" t="str">
        <f>IF(ROW()-ROW($A$73)&gt;$G$71,"",SUMIFS(CARB_EFs!AB$9:AB$20,CARB_EFs!$W$9:$W$20,Calculations!$J75,CARB_EFs!$Y$9:$Y$20,Calculations!$AV75))</f>
        <v/>
      </c>
      <c r="AU75" s="82" t="str">
        <f>IF(ROW()-ROW($A$73)&gt;$G$71,"",SUMIFS(CARB_EFs!AC$9:AC$20,CARB_EFs!$W$9:$W$20,Calculations!$J75,CARB_EFs!$Y$9:$Y$20,Calculations!$AV75))</f>
        <v/>
      </c>
      <c r="AV75" s="74" t="str">
        <f>IF(ROW()-ROW($A$73)&gt;$G$71,"",VLOOKUP($F75,CHOOSE($J75,CARB_EFs!$Y$9:$Y$11,CARB_EFs!$Y$12:$Y$14,CARB_EFs!$Y$15:$Y$17,CARB_EFs!$Y$18:$Y$20),1))</f>
        <v/>
      </c>
    </row>
    <row r="76" spans="2:48" x14ac:dyDescent="0.25">
      <c r="B76" s="44" t="str">
        <f>IF(ROW()-ROW($A$73)&gt;$G$71, "", Input!K30)</f>
        <v/>
      </c>
      <c r="C76" s="40" t="str">
        <f>IF(ROW()-ROW($A$73)&gt;$G$71,"",IF(Input!L30="N/A",INDEX(Input!D$28:D$87,MATCH($B76,Input!$C$28:$C$87,0)),Input!L30))</f>
        <v/>
      </c>
      <c r="D76" s="45" t="str">
        <f t="shared" si="40"/>
        <v/>
      </c>
      <c r="E76" s="45" t="str">
        <f t="array" ref="E76">IF(ROW()-ROW($A$73)&gt;$G$71, "", INDEX(CARB_Defaults!G$16:G$43, MATCH(C76&amp;D76,CARB_Defaults!I$16:I$43&amp;CARB_Defaults!H$16:H$43, 0)))</f>
        <v/>
      </c>
      <c r="F76" s="135" t="str">
        <f>IF(ROW()-ROW($A$73)&gt;$G$71, "", IF(Input!$N30="",$C$71-ROUND(VLOOKUP(C76,CARB_Defaults!$P$9:$T$36,3,FALSE),0),Input!$N30))</f>
        <v/>
      </c>
      <c r="G76" s="135" t="str">
        <f t="shared" si="41"/>
        <v/>
      </c>
      <c r="H76" s="62" t="str">
        <f>IF(ROW()-ROW($A$73)&gt;$G$71, "", IF(Input!O30="",VLOOKUP(C76,CARB_Defaults!$P$9:$T$36,5,FALSE),Input!O30))</f>
        <v/>
      </c>
      <c r="I76" s="45" t="str">
        <f>IF(ROW()-ROW($A$73)&gt;$G$71, "", IF(LEFT(E76,1)&lt;&gt;"C",
INDEX(CARB_Defaults!C$9:C$17,MATCH(H76,CARB_Defaults!D$9:D$17,1)),
INDEX(CARB_Defaults!C$18:C$27,MATCH(H76,CARB_Defaults!D$18:D$27,1))))</f>
        <v/>
      </c>
      <c r="J76" s="45" t="str">
        <f t="shared" si="42"/>
        <v/>
      </c>
      <c r="K76" s="65" t="str">
        <f>IF(ROW()-ROW($A$73)&gt;$G$71,"",INDEX(CARB_Defaults!Q$9:Q$36,MATCH($C76,CARB_Defaults!P$9:P$36,0)))</f>
        <v/>
      </c>
      <c r="L76" s="65" t="str">
        <f>IF(ROW()-ROW($A$73)&gt;$G$71, "", INDEX(CARB_EFs!K$9:K$2624, MATCH($E76&amp;"_"&amp;$I76&amp;"_"&amp;$G76, CARB_EFs!$B$9:$B$2624, 0)))</f>
        <v/>
      </c>
      <c r="M76" s="121" t="str">
        <f>IF(ROW()-ROW($A$73)&gt;$G$71, "", Input!M30)</f>
        <v/>
      </c>
      <c r="N76" s="98" t="str">
        <f>IF(ROW()-ROW($A$73)&gt;$G$71,"",INDEX(CARB_Defaults!S$9:S$36,MATCH($E76,CARB_Defaults!O$9:O$36,0)))</f>
        <v/>
      </c>
      <c r="O76" s="78" t="str">
        <f t="shared" si="43"/>
        <v/>
      </c>
      <c r="P76" s="74" t="str">
        <f>IF(ROW()-ROW($A$73)&gt;$G$71, "", INDEX(CARB_Defaults!R$9:R$36, MATCH(C76, CARB_Defaults!P$9:P$36, 0)))</f>
        <v/>
      </c>
      <c r="Q76" s="69" t="str">
        <f>IF(ROW()-ROW($A$73)&gt;$G$71, "", INDEX(CARB_EFs!I$9:I$2624, MATCH($E76&amp;"_"&amp;$I76&amp;"_"&amp;$G76, CARB_EFs!$B$9:$B$2624, 0)))</f>
        <v/>
      </c>
      <c r="R76" s="67" t="str">
        <f>IF(ROW()-ROW($A$73)&gt;$G$71, "", INDEX(CARB_EFs!J$9:J$2624, MATCH($E76&amp;"_"&amp;$I76&amp;"_"&amp;$G76, CARB_EFs!$B$9:$B$2624, 0)))</f>
        <v/>
      </c>
      <c r="S76" s="67" t="str">
        <f>IF(ROW()-ROW($A$73)&gt;$G$71, "", INDEX(CARB_EFs!H$9:H$2624, MATCH($E76&amp;"_"&amp;$I76&amp;"_"&amp;$G76, CARB_EFs!$B$9:$B$2624, 0)))</f>
        <v/>
      </c>
      <c r="T76" s="67" t="str">
        <f>IF(ROW()-ROW($A$73)&gt;$G$71, "", INDEX(CARB_EFs!F$9:F$2624, MATCH($E76&amp;"_"&amp;$I76&amp;"_"&amp;$G76, CARB_EFs!$B$9:$B$2624, 0)))</f>
        <v/>
      </c>
      <c r="U76" s="66" t="str">
        <f>IF(ROW()-ROW($A$73)&gt;$G$71, "", INDEX(CARB_EFs!G$9:G$2624, MATCH($E76&amp;"_"&amp;$I76&amp;"_"&amp;$G76, CARB_EFs!$B$9:$B$2624, 0)))</f>
        <v/>
      </c>
      <c r="V76" s="72" t="str">
        <f>IF(ROW()-ROW($A$73)&gt;$G$71, "", INDEX(CARB_EFs!T$9:T$64, MATCH($E76&amp;"_"&amp;$I76, CARB_EFs!$M$9:$M$64, 0)))</f>
        <v/>
      </c>
      <c r="W76" s="103" t="str">
        <f>IF(ROW()-ROW($A$73)&gt;$G$71, "", INDEX(CARB_EFs!U$9:U$64, MATCH($E76&amp;"_"&amp;$I76, CARB_EFs!$M$9:$M$64, 0)))</f>
        <v/>
      </c>
      <c r="X76" s="103" t="str">
        <f>IF(ROW()-ROW($A$73)&gt;$G$71, "", INDEX(CARB_EFs!S$9:S$64, MATCH($E76&amp;"_"&amp;$I76, CARB_EFs!$M$9:$M$64, 0)))</f>
        <v/>
      </c>
      <c r="Y76" s="103" t="str">
        <f>IF(ROW()-ROW($A$73)&gt;$G$71, "", INDEX(CARB_EFs!P$9:P$64, MATCH($E76&amp;"_"&amp;$I76, CARB_EFs!$M$9:$M$64, 0)))</f>
        <v/>
      </c>
      <c r="Z76" s="57" t="str">
        <f>IF(ROW()-ROW($A$73)&gt;$G$71, "", INDEX(CARB_EFs!R$9:R$64, MATCH($E76&amp;"_"&amp;$I76, CARB_EFs!$M$9:$M$64, 0)))</f>
        <v/>
      </c>
      <c r="AA76" s="68" t="str">
        <f t="shared" si="27"/>
        <v/>
      </c>
      <c r="AB76" s="67" t="str">
        <f t="shared" si="28"/>
        <v/>
      </c>
      <c r="AC76" s="67" t="str">
        <f t="shared" si="29"/>
        <v/>
      </c>
      <c r="AD76" s="67" t="str">
        <f t="shared" si="30"/>
        <v/>
      </c>
      <c r="AE76" s="67" t="str">
        <f t="shared" si="31"/>
        <v/>
      </c>
      <c r="AF76" s="67" t="str">
        <f t="shared" si="44"/>
        <v/>
      </c>
      <c r="AG76" s="67" t="str">
        <f>IF(ROW()-ROW($A$73)&gt;$G$71, "", CARB_Defaults!L$9*$L76/CARB_Defaults!L$13)</f>
        <v/>
      </c>
      <c r="AH76" s="67" t="str">
        <f>IF(ROW()-ROW($A$73)&gt;$G$71, "", CARB_Defaults!L$10*$L76/CARB_Defaults!L$13)</f>
        <v/>
      </c>
      <c r="AI76" s="66" t="str">
        <f>IF(ROW()-ROW($A$73)&gt;$G$71, "", CARB_Defaults!L$11*$L76/CARB_Defaults!L$13)</f>
        <v/>
      </c>
      <c r="AJ76" s="81" t="str">
        <f t="shared" si="45"/>
        <v/>
      </c>
      <c r="AK76" s="81" t="str">
        <f t="shared" si="32"/>
        <v/>
      </c>
      <c r="AL76" s="81" t="str">
        <f t="shared" si="33"/>
        <v/>
      </c>
      <c r="AM76" s="81" t="str">
        <f t="shared" si="34"/>
        <v/>
      </c>
      <c r="AN76" s="81" t="str">
        <f t="shared" si="35"/>
        <v/>
      </c>
      <c r="AO76" s="82" t="str">
        <f t="shared" si="36"/>
        <v/>
      </c>
      <c r="AP76" s="82" t="str">
        <f t="shared" si="37"/>
        <v/>
      </c>
      <c r="AQ76" s="82" t="str">
        <f t="shared" si="38"/>
        <v/>
      </c>
      <c r="AR76" s="115" t="str">
        <f t="shared" si="39"/>
        <v/>
      </c>
      <c r="AS76" s="117" t="str">
        <f>IF(ROW()-ROW($A$73)&gt;$G$71,"",SUMIFS(CARB_EFs!AA$9:AA$20,CARB_EFs!$W$9:$W$20,Calculations!$J76,CARB_EFs!$Y$9:$Y$20,Calculations!$AV76))</f>
        <v/>
      </c>
      <c r="AT76" s="81" t="str">
        <f>IF(ROW()-ROW($A$73)&gt;$G$71,"",SUMIFS(CARB_EFs!AB$9:AB$20,CARB_EFs!$W$9:$W$20,Calculations!$J76,CARB_EFs!$Y$9:$Y$20,Calculations!$AV76))</f>
        <v/>
      </c>
      <c r="AU76" s="82" t="str">
        <f>IF(ROW()-ROW($A$73)&gt;$G$71,"",SUMIFS(CARB_EFs!AC$9:AC$20,CARB_EFs!$W$9:$W$20,Calculations!$J76,CARB_EFs!$Y$9:$Y$20,Calculations!$AV76))</f>
        <v/>
      </c>
      <c r="AV76" s="74" t="str">
        <f>IF(ROW()-ROW($A$73)&gt;$G$71,"",VLOOKUP($F76,CHOOSE($J76,CARB_EFs!$Y$9:$Y$11,CARB_EFs!$Y$12:$Y$14,CARB_EFs!$Y$15:$Y$17,CARB_EFs!$Y$18:$Y$20),1))</f>
        <v/>
      </c>
    </row>
    <row r="77" spans="2:48" x14ac:dyDescent="0.25">
      <c r="B77" s="44" t="str">
        <f>IF(ROW()-ROW($A$73)&gt;$G$71, "", Input!K31)</f>
        <v/>
      </c>
      <c r="C77" s="40" t="str">
        <f>IF(ROW()-ROW($A$73)&gt;$G$71,"",IF(Input!L31="N/A",INDEX(Input!D$28:D$87,MATCH($B77,Input!$C$28:$C$87,0)),Input!L31))</f>
        <v/>
      </c>
      <c r="D77" s="45" t="str">
        <f t="shared" si="40"/>
        <v/>
      </c>
      <c r="E77" s="45" t="str">
        <f t="array" ref="E77">IF(ROW()-ROW($A$73)&gt;$G$71, "", INDEX(CARB_Defaults!G$16:G$43, MATCH(C77&amp;D77,CARB_Defaults!I$16:I$43&amp;CARB_Defaults!H$16:H$43, 0)))</f>
        <v/>
      </c>
      <c r="F77" s="135" t="str">
        <f>IF(ROW()-ROW($A$73)&gt;$G$71, "", IF(Input!$N31="",$C$71-ROUND(VLOOKUP(C77,CARB_Defaults!$P$9:$T$36,3,FALSE),0),Input!$N31))</f>
        <v/>
      </c>
      <c r="G77" s="135" t="str">
        <f t="shared" si="41"/>
        <v/>
      </c>
      <c r="H77" s="62" t="str">
        <f>IF(ROW()-ROW($A$73)&gt;$G$71, "", IF(Input!O31="",VLOOKUP(C77,CARB_Defaults!$P$9:$T$36,5,FALSE),Input!O31))</f>
        <v/>
      </c>
      <c r="I77" s="45" t="str">
        <f>IF(ROW()-ROW($A$73)&gt;$G$71, "", IF(LEFT(E77,1)&lt;&gt;"C",
INDEX(CARB_Defaults!C$9:C$17,MATCH(H77,CARB_Defaults!D$9:D$17,1)),
INDEX(CARB_Defaults!C$18:C$27,MATCH(H77,CARB_Defaults!D$18:D$27,1))))</f>
        <v/>
      </c>
      <c r="J77" s="45" t="str">
        <f t="shared" si="42"/>
        <v/>
      </c>
      <c r="K77" s="65" t="str">
        <f>IF(ROW()-ROW($A$73)&gt;$G$71,"",INDEX(CARB_Defaults!Q$9:Q$36,MATCH($C77,CARB_Defaults!P$9:P$36,0)))</f>
        <v/>
      </c>
      <c r="L77" s="65" t="str">
        <f>IF(ROW()-ROW($A$73)&gt;$G$71, "", INDEX(CARB_EFs!K$9:K$2624, MATCH($E77&amp;"_"&amp;$I77&amp;"_"&amp;$G77, CARB_EFs!$B$9:$B$2624, 0)))</f>
        <v/>
      </c>
      <c r="M77" s="121" t="str">
        <f>IF(ROW()-ROW($A$73)&gt;$G$71, "", Input!M31)</f>
        <v/>
      </c>
      <c r="N77" s="98" t="str">
        <f>IF(ROW()-ROW($A$73)&gt;$G$71,"",INDEX(CARB_Defaults!S$9:S$36,MATCH($E77,CARB_Defaults!O$9:O$36,0)))</f>
        <v/>
      </c>
      <c r="O77" s="78" t="str">
        <f t="shared" si="43"/>
        <v/>
      </c>
      <c r="P77" s="74" t="str">
        <f>IF(ROW()-ROW($A$73)&gt;$G$71, "", INDEX(CARB_Defaults!R$9:R$36, MATCH(C77, CARB_Defaults!P$9:P$36, 0)))</f>
        <v/>
      </c>
      <c r="Q77" s="69" t="str">
        <f>IF(ROW()-ROW($A$73)&gt;$G$71, "", INDEX(CARB_EFs!I$9:I$2624, MATCH($E77&amp;"_"&amp;$I77&amp;"_"&amp;$G77, CARB_EFs!$B$9:$B$2624, 0)))</f>
        <v/>
      </c>
      <c r="R77" s="67" t="str">
        <f>IF(ROW()-ROW($A$73)&gt;$G$71, "", INDEX(CARB_EFs!J$9:J$2624, MATCH($E77&amp;"_"&amp;$I77&amp;"_"&amp;$G77, CARB_EFs!$B$9:$B$2624, 0)))</f>
        <v/>
      </c>
      <c r="S77" s="67" t="str">
        <f>IF(ROW()-ROW($A$73)&gt;$G$71, "", INDEX(CARB_EFs!H$9:H$2624, MATCH($E77&amp;"_"&amp;$I77&amp;"_"&amp;$G77, CARB_EFs!$B$9:$B$2624, 0)))</f>
        <v/>
      </c>
      <c r="T77" s="67" t="str">
        <f>IF(ROW()-ROW($A$73)&gt;$G$71, "", INDEX(CARB_EFs!F$9:F$2624, MATCH($E77&amp;"_"&amp;$I77&amp;"_"&amp;$G77, CARB_EFs!$B$9:$B$2624, 0)))</f>
        <v/>
      </c>
      <c r="U77" s="66" t="str">
        <f>IF(ROW()-ROW($A$73)&gt;$G$71, "", INDEX(CARB_EFs!G$9:G$2624, MATCH($E77&amp;"_"&amp;$I77&amp;"_"&amp;$G77, CARB_EFs!$B$9:$B$2624, 0)))</f>
        <v/>
      </c>
      <c r="V77" s="72" t="str">
        <f>IF(ROW()-ROW($A$73)&gt;$G$71, "", INDEX(CARB_EFs!T$9:T$64, MATCH($E77&amp;"_"&amp;$I77, CARB_EFs!$M$9:$M$64, 0)))</f>
        <v/>
      </c>
      <c r="W77" s="103" t="str">
        <f>IF(ROW()-ROW($A$73)&gt;$G$71, "", INDEX(CARB_EFs!U$9:U$64, MATCH($E77&amp;"_"&amp;$I77, CARB_EFs!$M$9:$M$64, 0)))</f>
        <v/>
      </c>
      <c r="X77" s="103" t="str">
        <f>IF(ROW()-ROW($A$73)&gt;$G$71, "", INDEX(CARB_EFs!S$9:S$64, MATCH($E77&amp;"_"&amp;$I77, CARB_EFs!$M$9:$M$64, 0)))</f>
        <v/>
      </c>
      <c r="Y77" s="103" t="str">
        <f>IF(ROW()-ROW($A$73)&gt;$G$71, "", INDEX(CARB_EFs!P$9:P$64, MATCH($E77&amp;"_"&amp;$I77, CARB_EFs!$M$9:$M$64, 0)))</f>
        <v/>
      </c>
      <c r="Z77" s="57" t="str">
        <f>IF(ROW()-ROW($A$73)&gt;$G$71, "", INDEX(CARB_EFs!R$9:R$64, MATCH($E77&amp;"_"&amp;$I77, CARB_EFs!$M$9:$M$64, 0)))</f>
        <v/>
      </c>
      <c r="AA77" s="68" t="str">
        <f t="shared" si="27"/>
        <v/>
      </c>
      <c r="AB77" s="67" t="str">
        <f t="shared" si="28"/>
        <v/>
      </c>
      <c r="AC77" s="67" t="str">
        <f t="shared" si="29"/>
        <v/>
      </c>
      <c r="AD77" s="67" t="str">
        <f t="shared" si="30"/>
        <v/>
      </c>
      <c r="AE77" s="67" t="str">
        <f t="shared" si="31"/>
        <v/>
      </c>
      <c r="AF77" s="67" t="str">
        <f t="shared" si="44"/>
        <v/>
      </c>
      <c r="AG77" s="67" t="str">
        <f>IF(ROW()-ROW($A$73)&gt;$G$71, "", CARB_Defaults!L$9*$L77/CARB_Defaults!L$13)</f>
        <v/>
      </c>
      <c r="AH77" s="67" t="str">
        <f>IF(ROW()-ROW($A$73)&gt;$G$71, "", CARB_Defaults!L$10*$L77/CARB_Defaults!L$13)</f>
        <v/>
      </c>
      <c r="AI77" s="66" t="str">
        <f>IF(ROW()-ROW($A$73)&gt;$G$71, "", CARB_Defaults!L$11*$L77/CARB_Defaults!L$13)</f>
        <v/>
      </c>
      <c r="AJ77" s="81" t="str">
        <f t="shared" si="45"/>
        <v/>
      </c>
      <c r="AK77" s="81" t="str">
        <f t="shared" si="32"/>
        <v/>
      </c>
      <c r="AL77" s="81" t="str">
        <f t="shared" si="33"/>
        <v/>
      </c>
      <c r="AM77" s="81" t="str">
        <f t="shared" si="34"/>
        <v/>
      </c>
      <c r="AN77" s="81" t="str">
        <f t="shared" si="35"/>
        <v/>
      </c>
      <c r="AO77" s="82" t="str">
        <f t="shared" si="36"/>
        <v/>
      </c>
      <c r="AP77" s="82" t="str">
        <f t="shared" si="37"/>
        <v/>
      </c>
      <c r="AQ77" s="82" t="str">
        <f t="shared" si="38"/>
        <v/>
      </c>
      <c r="AR77" s="115" t="str">
        <f t="shared" si="39"/>
        <v/>
      </c>
      <c r="AS77" s="117" t="str">
        <f>IF(ROW()-ROW($A$73)&gt;$G$71,"",SUMIFS(CARB_EFs!AA$9:AA$20,CARB_EFs!$W$9:$W$20,Calculations!$J77,CARB_EFs!$Y$9:$Y$20,Calculations!$AV77))</f>
        <v/>
      </c>
      <c r="AT77" s="81" t="str">
        <f>IF(ROW()-ROW($A$73)&gt;$G$71,"",SUMIFS(CARB_EFs!AB$9:AB$20,CARB_EFs!$W$9:$W$20,Calculations!$J77,CARB_EFs!$Y$9:$Y$20,Calculations!$AV77))</f>
        <v/>
      </c>
      <c r="AU77" s="82" t="str">
        <f>IF(ROW()-ROW($A$73)&gt;$G$71,"",SUMIFS(CARB_EFs!AC$9:AC$20,CARB_EFs!$W$9:$W$20,Calculations!$J77,CARB_EFs!$Y$9:$Y$20,Calculations!$AV77))</f>
        <v/>
      </c>
      <c r="AV77" s="74" t="str">
        <f>IF(ROW()-ROW($A$73)&gt;$G$71,"",VLOOKUP($F77,CHOOSE($J77,CARB_EFs!$Y$9:$Y$11,CARB_EFs!$Y$12:$Y$14,CARB_EFs!$Y$15:$Y$17,CARB_EFs!$Y$18:$Y$20),1))</f>
        <v/>
      </c>
    </row>
    <row r="78" spans="2:48" x14ac:dyDescent="0.25">
      <c r="B78" s="44" t="str">
        <f>IF(ROW()-ROW($A$73)&gt;$G$71, "", Input!K32)</f>
        <v/>
      </c>
      <c r="C78" s="40" t="str">
        <f>IF(ROW()-ROW($A$73)&gt;$G$71,"",IF(Input!L32="N/A",INDEX(Input!D$28:D$87,MATCH($B78,Input!$C$28:$C$87,0)),Input!L32))</f>
        <v/>
      </c>
      <c r="D78" s="45" t="str">
        <f t="shared" si="40"/>
        <v/>
      </c>
      <c r="E78" s="45" t="str">
        <f t="array" ref="E78">IF(ROW()-ROW($A$73)&gt;$G$71, "", INDEX(CARB_Defaults!G$16:G$43, MATCH(C78&amp;D78,CARB_Defaults!I$16:I$43&amp;CARB_Defaults!H$16:H$43, 0)))</f>
        <v/>
      </c>
      <c r="F78" s="135" t="str">
        <f>IF(ROW()-ROW($A$73)&gt;$G$71, "", IF(Input!$N32="",$C$71-ROUND(VLOOKUP(C78,CARB_Defaults!$P$9:$T$36,3,FALSE),0),Input!$N32))</f>
        <v/>
      </c>
      <c r="G78" s="135" t="str">
        <f t="shared" si="41"/>
        <v/>
      </c>
      <c r="H78" s="62" t="str">
        <f>IF(ROW()-ROW($A$73)&gt;$G$71, "", IF(Input!O32="",VLOOKUP(C78,CARB_Defaults!$P$9:$T$36,5,FALSE),Input!O32))</f>
        <v/>
      </c>
      <c r="I78" s="45" t="str">
        <f>IF(ROW()-ROW($A$73)&gt;$G$71, "", IF(LEFT(E78,1)&lt;&gt;"C",
INDEX(CARB_Defaults!C$9:C$17,MATCH(H78,CARB_Defaults!D$9:D$17,1)),
INDEX(CARB_Defaults!C$18:C$27,MATCH(H78,CARB_Defaults!D$18:D$27,1))))</f>
        <v/>
      </c>
      <c r="J78" s="45" t="str">
        <f t="shared" si="42"/>
        <v/>
      </c>
      <c r="K78" s="65" t="str">
        <f>IF(ROW()-ROW($A$73)&gt;$G$71,"",INDEX(CARB_Defaults!Q$9:Q$36,MATCH($C78,CARB_Defaults!P$9:P$36,0)))</f>
        <v/>
      </c>
      <c r="L78" s="65" t="str">
        <f>IF(ROW()-ROW($A$73)&gt;$G$71, "", INDEX(CARB_EFs!K$9:K$2624, MATCH($E78&amp;"_"&amp;$I78&amp;"_"&amp;$G78, CARB_EFs!$B$9:$B$2624, 0)))</f>
        <v/>
      </c>
      <c r="M78" s="121" t="str">
        <f>IF(ROW()-ROW($A$73)&gt;$G$71, "", Input!M32)</f>
        <v/>
      </c>
      <c r="N78" s="98" t="str">
        <f>IF(ROW()-ROW($A$73)&gt;$G$71,"",INDEX(CARB_Defaults!S$9:S$36,MATCH($E78,CARB_Defaults!O$9:O$36,0)))</f>
        <v/>
      </c>
      <c r="O78" s="78" t="str">
        <f t="shared" si="43"/>
        <v/>
      </c>
      <c r="P78" s="74" t="str">
        <f>IF(ROW()-ROW($A$73)&gt;$G$71, "", INDEX(CARB_Defaults!R$9:R$36, MATCH(C78, CARB_Defaults!P$9:P$36, 0)))</f>
        <v/>
      </c>
      <c r="Q78" s="69" t="str">
        <f>IF(ROW()-ROW($A$73)&gt;$G$71, "", INDEX(CARB_EFs!I$9:I$2624, MATCH($E78&amp;"_"&amp;$I78&amp;"_"&amp;$G78, CARB_EFs!$B$9:$B$2624, 0)))</f>
        <v/>
      </c>
      <c r="R78" s="67" t="str">
        <f>IF(ROW()-ROW($A$73)&gt;$G$71, "", INDEX(CARB_EFs!J$9:J$2624, MATCH($E78&amp;"_"&amp;$I78&amp;"_"&amp;$G78, CARB_EFs!$B$9:$B$2624, 0)))</f>
        <v/>
      </c>
      <c r="S78" s="67" t="str">
        <f>IF(ROW()-ROW($A$73)&gt;$G$71, "", INDEX(CARB_EFs!H$9:H$2624, MATCH($E78&amp;"_"&amp;$I78&amp;"_"&amp;$G78, CARB_EFs!$B$9:$B$2624, 0)))</f>
        <v/>
      </c>
      <c r="T78" s="67" t="str">
        <f>IF(ROW()-ROW($A$73)&gt;$G$71, "", INDEX(CARB_EFs!F$9:F$2624, MATCH($E78&amp;"_"&amp;$I78&amp;"_"&amp;$G78, CARB_EFs!$B$9:$B$2624, 0)))</f>
        <v/>
      </c>
      <c r="U78" s="66" t="str">
        <f>IF(ROW()-ROW($A$73)&gt;$G$71, "", INDEX(CARB_EFs!G$9:G$2624, MATCH($E78&amp;"_"&amp;$I78&amp;"_"&amp;$G78, CARB_EFs!$B$9:$B$2624, 0)))</f>
        <v/>
      </c>
      <c r="V78" s="72" t="str">
        <f>IF(ROW()-ROW($A$73)&gt;$G$71, "", INDEX(CARB_EFs!T$9:T$64, MATCH($E78&amp;"_"&amp;$I78, CARB_EFs!$M$9:$M$64, 0)))</f>
        <v/>
      </c>
      <c r="W78" s="103" t="str">
        <f>IF(ROW()-ROW($A$73)&gt;$G$71, "", INDEX(CARB_EFs!U$9:U$64, MATCH($E78&amp;"_"&amp;$I78, CARB_EFs!$M$9:$M$64, 0)))</f>
        <v/>
      </c>
      <c r="X78" s="103" t="str">
        <f>IF(ROW()-ROW($A$73)&gt;$G$71, "", INDEX(CARB_EFs!S$9:S$64, MATCH($E78&amp;"_"&amp;$I78, CARB_EFs!$M$9:$M$64, 0)))</f>
        <v/>
      </c>
      <c r="Y78" s="103" t="str">
        <f>IF(ROW()-ROW($A$73)&gt;$G$71, "", INDEX(CARB_EFs!P$9:P$64, MATCH($E78&amp;"_"&amp;$I78, CARB_EFs!$M$9:$M$64, 0)))</f>
        <v/>
      </c>
      <c r="Z78" s="57" t="str">
        <f>IF(ROW()-ROW($A$73)&gt;$G$71, "", INDEX(CARB_EFs!R$9:R$64, MATCH($E78&amp;"_"&amp;$I78, CARB_EFs!$M$9:$M$64, 0)))</f>
        <v/>
      </c>
      <c r="AA78" s="68" t="str">
        <f t="shared" si="27"/>
        <v/>
      </c>
      <c r="AB78" s="67" t="str">
        <f t="shared" si="28"/>
        <v/>
      </c>
      <c r="AC78" s="67" t="str">
        <f t="shared" si="29"/>
        <v/>
      </c>
      <c r="AD78" s="67" t="str">
        <f t="shared" si="30"/>
        <v/>
      </c>
      <c r="AE78" s="67" t="str">
        <f t="shared" si="31"/>
        <v/>
      </c>
      <c r="AF78" s="67" t="str">
        <f t="shared" si="44"/>
        <v/>
      </c>
      <c r="AG78" s="67" t="str">
        <f>IF(ROW()-ROW($A$73)&gt;$G$71, "", CARB_Defaults!L$9*$L78/CARB_Defaults!L$13)</f>
        <v/>
      </c>
      <c r="AH78" s="67" t="str">
        <f>IF(ROW()-ROW($A$73)&gt;$G$71, "", CARB_Defaults!L$10*$L78/CARB_Defaults!L$13)</f>
        <v/>
      </c>
      <c r="AI78" s="66" t="str">
        <f>IF(ROW()-ROW($A$73)&gt;$G$71, "", CARB_Defaults!L$11*$L78/CARB_Defaults!L$13)</f>
        <v/>
      </c>
      <c r="AJ78" s="81" t="str">
        <f t="shared" si="45"/>
        <v/>
      </c>
      <c r="AK78" s="81" t="str">
        <f t="shared" si="32"/>
        <v/>
      </c>
      <c r="AL78" s="81" t="str">
        <f t="shared" si="33"/>
        <v/>
      </c>
      <c r="AM78" s="81" t="str">
        <f t="shared" si="34"/>
        <v/>
      </c>
      <c r="AN78" s="81" t="str">
        <f t="shared" si="35"/>
        <v/>
      </c>
      <c r="AO78" s="82" t="str">
        <f t="shared" si="36"/>
        <v/>
      </c>
      <c r="AP78" s="82" t="str">
        <f t="shared" si="37"/>
        <v/>
      </c>
      <c r="AQ78" s="82" t="str">
        <f t="shared" si="38"/>
        <v/>
      </c>
      <c r="AR78" s="115" t="str">
        <f t="shared" si="39"/>
        <v/>
      </c>
      <c r="AS78" s="117" t="str">
        <f>IF(ROW()-ROW($A$73)&gt;$G$71,"",SUMIFS(CARB_EFs!AA$9:AA$20,CARB_EFs!$W$9:$W$20,Calculations!$J78,CARB_EFs!$Y$9:$Y$20,Calculations!$AV78))</f>
        <v/>
      </c>
      <c r="AT78" s="81" t="str">
        <f>IF(ROW()-ROW($A$73)&gt;$G$71,"",SUMIFS(CARB_EFs!AB$9:AB$20,CARB_EFs!$W$9:$W$20,Calculations!$J78,CARB_EFs!$Y$9:$Y$20,Calculations!$AV78))</f>
        <v/>
      </c>
      <c r="AU78" s="82" t="str">
        <f>IF(ROW()-ROW($A$73)&gt;$G$71,"",SUMIFS(CARB_EFs!AC$9:AC$20,CARB_EFs!$W$9:$W$20,Calculations!$J78,CARB_EFs!$Y$9:$Y$20,Calculations!$AV78))</f>
        <v/>
      </c>
      <c r="AV78" s="74" t="str">
        <f>IF(ROW()-ROW($A$73)&gt;$G$71,"",VLOOKUP($F78,CHOOSE($J78,CARB_EFs!$Y$9:$Y$11,CARB_EFs!$Y$12:$Y$14,CARB_EFs!$Y$15:$Y$17,CARB_EFs!$Y$18:$Y$20),1))</f>
        <v/>
      </c>
    </row>
    <row r="79" spans="2:48" x14ac:dyDescent="0.25">
      <c r="B79" s="44" t="str">
        <f>IF(ROW()-ROW($A$73)&gt;$G$71, "", Input!K33)</f>
        <v/>
      </c>
      <c r="C79" s="40" t="str">
        <f>IF(ROW()-ROW($A$73)&gt;$G$71,"",IF(Input!L33="N/A",INDEX(Input!D$28:D$87,MATCH($B79,Input!$C$28:$C$87,0)),Input!L33))</f>
        <v/>
      </c>
      <c r="D79" s="45" t="str">
        <f t="shared" si="40"/>
        <v/>
      </c>
      <c r="E79" s="45" t="str">
        <f t="array" ref="E79">IF(ROW()-ROW($A$73)&gt;$G$71, "", INDEX(CARB_Defaults!G$16:G$43, MATCH(C79&amp;D79,CARB_Defaults!I$16:I$43&amp;CARB_Defaults!H$16:H$43, 0)))</f>
        <v/>
      </c>
      <c r="F79" s="135" t="str">
        <f>IF(ROW()-ROW($A$73)&gt;$G$71, "", IF(Input!$N33="",$C$71-ROUND(VLOOKUP(C79,CARB_Defaults!$P$9:$T$36,3,FALSE),0),Input!$N33))</f>
        <v/>
      </c>
      <c r="G79" s="135" t="str">
        <f t="shared" si="41"/>
        <v/>
      </c>
      <c r="H79" s="62" t="str">
        <f>IF(ROW()-ROW($A$73)&gt;$G$71, "", IF(Input!O33="",VLOOKUP(C79,CARB_Defaults!$P$9:$T$36,5,FALSE),Input!O33))</f>
        <v/>
      </c>
      <c r="I79" s="45" t="str">
        <f>IF(ROW()-ROW($A$73)&gt;$G$71, "", IF(LEFT(E79,1)&lt;&gt;"C",
INDEX(CARB_Defaults!C$9:C$17,MATCH(H79,CARB_Defaults!D$9:D$17,1)),
INDEX(CARB_Defaults!C$18:C$27,MATCH(H79,CARB_Defaults!D$18:D$27,1))))</f>
        <v/>
      </c>
      <c r="J79" s="45" t="str">
        <f t="shared" si="42"/>
        <v/>
      </c>
      <c r="K79" s="65" t="str">
        <f>IF(ROW()-ROW($A$73)&gt;$G$71,"",INDEX(CARB_Defaults!Q$9:Q$36,MATCH($C79,CARB_Defaults!P$9:P$36,0)))</f>
        <v/>
      </c>
      <c r="L79" s="65" t="str">
        <f>IF(ROW()-ROW($A$73)&gt;$G$71, "", INDEX(CARB_EFs!K$9:K$2624, MATCH($E79&amp;"_"&amp;$I79&amp;"_"&amp;$G79, CARB_EFs!$B$9:$B$2624, 0)))</f>
        <v/>
      </c>
      <c r="M79" s="121" t="str">
        <f>IF(ROW()-ROW($A$73)&gt;$G$71, "", Input!M33)</f>
        <v/>
      </c>
      <c r="N79" s="98" t="str">
        <f>IF(ROW()-ROW($A$73)&gt;$G$71,"",INDEX(CARB_Defaults!S$9:S$36,MATCH($E79,CARB_Defaults!O$9:O$36,0)))</f>
        <v/>
      </c>
      <c r="O79" s="78" t="str">
        <f t="shared" si="43"/>
        <v/>
      </c>
      <c r="P79" s="74" t="str">
        <f>IF(ROW()-ROW($A$73)&gt;$G$71, "", INDEX(CARB_Defaults!R$9:R$36, MATCH(C79, CARB_Defaults!P$9:P$36, 0)))</f>
        <v/>
      </c>
      <c r="Q79" s="69" t="str">
        <f>IF(ROW()-ROW($A$73)&gt;$G$71, "", INDEX(CARB_EFs!I$9:I$2624, MATCH($E79&amp;"_"&amp;$I79&amp;"_"&amp;$G79, CARB_EFs!$B$9:$B$2624, 0)))</f>
        <v/>
      </c>
      <c r="R79" s="67" t="str">
        <f>IF(ROW()-ROW($A$73)&gt;$G$71, "", INDEX(CARB_EFs!J$9:J$2624, MATCH($E79&amp;"_"&amp;$I79&amp;"_"&amp;$G79, CARB_EFs!$B$9:$B$2624, 0)))</f>
        <v/>
      </c>
      <c r="S79" s="67" t="str">
        <f>IF(ROW()-ROW($A$73)&gt;$G$71, "", INDEX(CARB_EFs!H$9:H$2624, MATCH($E79&amp;"_"&amp;$I79&amp;"_"&amp;$G79, CARB_EFs!$B$9:$B$2624, 0)))</f>
        <v/>
      </c>
      <c r="T79" s="67" t="str">
        <f>IF(ROW()-ROW($A$73)&gt;$G$71, "", INDEX(CARB_EFs!F$9:F$2624, MATCH($E79&amp;"_"&amp;$I79&amp;"_"&amp;$G79, CARB_EFs!$B$9:$B$2624, 0)))</f>
        <v/>
      </c>
      <c r="U79" s="66" t="str">
        <f>IF(ROW()-ROW($A$73)&gt;$G$71, "", INDEX(CARB_EFs!G$9:G$2624, MATCH($E79&amp;"_"&amp;$I79&amp;"_"&amp;$G79, CARB_EFs!$B$9:$B$2624, 0)))</f>
        <v/>
      </c>
      <c r="V79" s="72" t="str">
        <f>IF(ROW()-ROW($A$73)&gt;$G$71, "", INDEX(CARB_EFs!T$9:T$64, MATCH($E79&amp;"_"&amp;$I79, CARB_EFs!$M$9:$M$64, 0)))</f>
        <v/>
      </c>
      <c r="W79" s="103" t="str">
        <f>IF(ROW()-ROW($A$73)&gt;$G$71, "", INDEX(CARB_EFs!U$9:U$64, MATCH($E79&amp;"_"&amp;$I79, CARB_EFs!$M$9:$M$64, 0)))</f>
        <v/>
      </c>
      <c r="X79" s="103" t="str">
        <f>IF(ROW()-ROW($A$73)&gt;$G$71, "", INDEX(CARB_EFs!S$9:S$64, MATCH($E79&amp;"_"&amp;$I79, CARB_EFs!$M$9:$M$64, 0)))</f>
        <v/>
      </c>
      <c r="Y79" s="103" t="str">
        <f>IF(ROW()-ROW($A$73)&gt;$G$71, "", INDEX(CARB_EFs!P$9:P$64, MATCH($E79&amp;"_"&amp;$I79, CARB_EFs!$M$9:$M$64, 0)))</f>
        <v/>
      </c>
      <c r="Z79" s="57" t="str">
        <f>IF(ROW()-ROW($A$73)&gt;$G$71, "", INDEX(CARB_EFs!R$9:R$64, MATCH($E79&amp;"_"&amp;$I79, CARB_EFs!$M$9:$M$64, 0)))</f>
        <v/>
      </c>
      <c r="AA79" s="68" t="str">
        <f t="shared" si="27"/>
        <v/>
      </c>
      <c r="AB79" s="67" t="str">
        <f t="shared" si="28"/>
        <v/>
      </c>
      <c r="AC79" s="67" t="str">
        <f t="shared" si="29"/>
        <v/>
      </c>
      <c r="AD79" s="67" t="str">
        <f t="shared" si="30"/>
        <v/>
      </c>
      <c r="AE79" s="67" t="str">
        <f t="shared" si="31"/>
        <v/>
      </c>
      <c r="AF79" s="67" t="str">
        <f t="shared" si="44"/>
        <v/>
      </c>
      <c r="AG79" s="67" t="str">
        <f>IF(ROW()-ROW($A$73)&gt;$G$71, "", CARB_Defaults!L$9*$L79/CARB_Defaults!L$13)</f>
        <v/>
      </c>
      <c r="AH79" s="67" t="str">
        <f>IF(ROW()-ROW($A$73)&gt;$G$71, "", CARB_Defaults!L$10*$L79/CARB_Defaults!L$13)</f>
        <v/>
      </c>
      <c r="AI79" s="66" t="str">
        <f>IF(ROW()-ROW($A$73)&gt;$G$71, "", CARB_Defaults!L$11*$L79/CARB_Defaults!L$13)</f>
        <v/>
      </c>
      <c r="AJ79" s="81" t="str">
        <f t="shared" si="45"/>
        <v/>
      </c>
      <c r="AK79" s="81" t="str">
        <f t="shared" si="32"/>
        <v/>
      </c>
      <c r="AL79" s="81" t="str">
        <f t="shared" si="33"/>
        <v/>
      </c>
      <c r="AM79" s="81" t="str">
        <f t="shared" si="34"/>
        <v/>
      </c>
      <c r="AN79" s="81" t="str">
        <f t="shared" si="35"/>
        <v/>
      </c>
      <c r="AO79" s="82" t="str">
        <f t="shared" si="36"/>
        <v/>
      </c>
      <c r="AP79" s="82" t="str">
        <f t="shared" si="37"/>
        <v/>
      </c>
      <c r="AQ79" s="82" t="str">
        <f t="shared" si="38"/>
        <v/>
      </c>
      <c r="AR79" s="115" t="str">
        <f t="shared" si="39"/>
        <v/>
      </c>
      <c r="AS79" s="117" t="str">
        <f>IF(ROW()-ROW($A$73)&gt;$G$71,"",SUMIFS(CARB_EFs!AA$9:AA$20,CARB_EFs!$W$9:$W$20,Calculations!$J79,CARB_EFs!$Y$9:$Y$20,Calculations!$AV79))</f>
        <v/>
      </c>
      <c r="AT79" s="81" t="str">
        <f>IF(ROW()-ROW($A$73)&gt;$G$71,"",SUMIFS(CARB_EFs!AB$9:AB$20,CARB_EFs!$W$9:$W$20,Calculations!$J79,CARB_EFs!$Y$9:$Y$20,Calculations!$AV79))</f>
        <v/>
      </c>
      <c r="AU79" s="82" t="str">
        <f>IF(ROW()-ROW($A$73)&gt;$G$71,"",SUMIFS(CARB_EFs!AC$9:AC$20,CARB_EFs!$W$9:$W$20,Calculations!$J79,CARB_EFs!$Y$9:$Y$20,Calculations!$AV79))</f>
        <v/>
      </c>
      <c r="AV79" s="74" t="str">
        <f>IF(ROW()-ROW($A$73)&gt;$G$71,"",VLOOKUP($F79,CHOOSE($J79,CARB_EFs!$Y$9:$Y$11,CARB_EFs!$Y$12:$Y$14,CARB_EFs!$Y$15:$Y$17,CARB_EFs!$Y$18:$Y$20),1))</f>
        <v/>
      </c>
    </row>
    <row r="80" spans="2:48" x14ac:dyDescent="0.25">
      <c r="B80" s="44" t="str">
        <f>IF(ROW()-ROW($A$73)&gt;$G$71, "", Input!K34)</f>
        <v/>
      </c>
      <c r="C80" s="40" t="str">
        <f>IF(ROW()-ROW($A$73)&gt;$G$71,"",IF(Input!L34="N/A",INDEX(Input!D$28:D$87,MATCH($B80,Input!$C$28:$C$87,0)),Input!L34))</f>
        <v/>
      </c>
      <c r="D80" s="45" t="str">
        <f t="shared" si="40"/>
        <v/>
      </c>
      <c r="E80" s="45" t="str">
        <f t="array" ref="E80">IF(ROW()-ROW($A$73)&gt;$G$71, "", INDEX(CARB_Defaults!G$16:G$43, MATCH(C80&amp;D80,CARB_Defaults!I$16:I$43&amp;CARB_Defaults!H$16:H$43, 0)))</f>
        <v/>
      </c>
      <c r="F80" s="135" t="str">
        <f>IF(ROW()-ROW($A$73)&gt;$G$71, "", IF(Input!$N34="",$C$71-ROUND(VLOOKUP(C80,CARB_Defaults!$P$9:$T$36,3,FALSE),0),Input!$N34))</f>
        <v/>
      </c>
      <c r="G80" s="135" t="str">
        <f t="shared" si="41"/>
        <v/>
      </c>
      <c r="H80" s="62" t="str">
        <f>IF(ROW()-ROW($A$73)&gt;$G$71, "", IF(Input!O34="",VLOOKUP(C80,CARB_Defaults!$P$9:$T$36,5,FALSE),Input!O34))</f>
        <v/>
      </c>
      <c r="I80" s="45" t="str">
        <f>IF(ROW()-ROW($A$73)&gt;$G$71, "", IF(LEFT(E80,1)&lt;&gt;"C",
INDEX(CARB_Defaults!C$9:C$17,MATCH(H80,CARB_Defaults!D$9:D$17,1)),
INDEX(CARB_Defaults!C$18:C$27,MATCH(H80,CARB_Defaults!D$18:D$27,1))))</f>
        <v/>
      </c>
      <c r="J80" s="45" t="str">
        <f t="shared" si="42"/>
        <v/>
      </c>
      <c r="K80" s="65" t="str">
        <f>IF(ROW()-ROW($A$73)&gt;$G$71,"",INDEX(CARB_Defaults!Q$9:Q$36,MATCH($C80,CARB_Defaults!P$9:P$36,0)))</f>
        <v/>
      </c>
      <c r="L80" s="65" t="str">
        <f>IF(ROW()-ROW($A$73)&gt;$G$71, "", INDEX(CARB_EFs!K$9:K$2624, MATCH($E80&amp;"_"&amp;$I80&amp;"_"&amp;$G80, CARB_EFs!$B$9:$B$2624, 0)))</f>
        <v/>
      </c>
      <c r="M80" s="121" t="str">
        <f>IF(ROW()-ROW($A$73)&gt;$G$71, "", Input!M34)</f>
        <v/>
      </c>
      <c r="N80" s="98" t="str">
        <f>IF(ROW()-ROW($A$73)&gt;$G$71,"",INDEX(CARB_Defaults!S$9:S$36,MATCH($E80,CARB_Defaults!O$9:O$36,0)))</f>
        <v/>
      </c>
      <c r="O80" s="78" t="str">
        <f t="shared" si="43"/>
        <v/>
      </c>
      <c r="P80" s="74" t="str">
        <f>IF(ROW()-ROW($A$73)&gt;$G$71, "", INDEX(CARB_Defaults!R$9:R$36, MATCH(C80, CARB_Defaults!P$9:P$36, 0)))</f>
        <v/>
      </c>
      <c r="Q80" s="69" t="str">
        <f>IF(ROW()-ROW($A$73)&gt;$G$71, "", INDEX(CARB_EFs!I$9:I$2624, MATCH($E80&amp;"_"&amp;$I80&amp;"_"&amp;$G80, CARB_EFs!$B$9:$B$2624, 0)))</f>
        <v/>
      </c>
      <c r="R80" s="67" t="str">
        <f>IF(ROW()-ROW($A$73)&gt;$G$71, "", INDEX(CARB_EFs!J$9:J$2624, MATCH($E80&amp;"_"&amp;$I80&amp;"_"&amp;$G80, CARB_EFs!$B$9:$B$2624, 0)))</f>
        <v/>
      </c>
      <c r="S80" s="67" t="str">
        <f>IF(ROW()-ROW($A$73)&gt;$G$71, "", INDEX(CARB_EFs!H$9:H$2624, MATCH($E80&amp;"_"&amp;$I80&amp;"_"&amp;$G80, CARB_EFs!$B$9:$B$2624, 0)))</f>
        <v/>
      </c>
      <c r="T80" s="67" t="str">
        <f>IF(ROW()-ROW($A$73)&gt;$G$71, "", INDEX(CARB_EFs!F$9:F$2624, MATCH($E80&amp;"_"&amp;$I80&amp;"_"&amp;$G80, CARB_EFs!$B$9:$B$2624, 0)))</f>
        <v/>
      </c>
      <c r="U80" s="66" t="str">
        <f>IF(ROW()-ROW($A$73)&gt;$G$71, "", INDEX(CARB_EFs!G$9:G$2624, MATCH($E80&amp;"_"&amp;$I80&amp;"_"&amp;$G80, CARB_EFs!$B$9:$B$2624, 0)))</f>
        <v/>
      </c>
      <c r="V80" s="72" t="str">
        <f>IF(ROW()-ROW($A$73)&gt;$G$71, "", INDEX(CARB_EFs!T$9:T$64, MATCH($E80&amp;"_"&amp;$I80, CARB_EFs!$M$9:$M$64, 0)))</f>
        <v/>
      </c>
      <c r="W80" s="103" t="str">
        <f>IF(ROW()-ROW($A$73)&gt;$G$71, "", INDEX(CARB_EFs!U$9:U$64, MATCH($E80&amp;"_"&amp;$I80, CARB_EFs!$M$9:$M$64, 0)))</f>
        <v/>
      </c>
      <c r="X80" s="103" t="str">
        <f>IF(ROW()-ROW($A$73)&gt;$G$71, "", INDEX(CARB_EFs!S$9:S$64, MATCH($E80&amp;"_"&amp;$I80, CARB_EFs!$M$9:$M$64, 0)))</f>
        <v/>
      </c>
      <c r="Y80" s="103" t="str">
        <f>IF(ROW()-ROW($A$73)&gt;$G$71, "", INDEX(CARB_EFs!P$9:P$64, MATCH($E80&amp;"_"&amp;$I80, CARB_EFs!$M$9:$M$64, 0)))</f>
        <v/>
      </c>
      <c r="Z80" s="57" t="str">
        <f>IF(ROW()-ROW($A$73)&gt;$G$71, "", INDEX(CARB_EFs!R$9:R$64, MATCH($E80&amp;"_"&amp;$I80, CARB_EFs!$M$9:$M$64, 0)))</f>
        <v/>
      </c>
      <c r="AA80" s="68" t="str">
        <f t="shared" si="27"/>
        <v/>
      </c>
      <c r="AB80" s="67" t="str">
        <f t="shared" si="28"/>
        <v/>
      </c>
      <c r="AC80" s="67" t="str">
        <f t="shared" si="29"/>
        <v/>
      </c>
      <c r="AD80" s="67" t="str">
        <f t="shared" si="30"/>
        <v/>
      </c>
      <c r="AE80" s="67" t="str">
        <f t="shared" si="31"/>
        <v/>
      </c>
      <c r="AF80" s="67" t="str">
        <f t="shared" si="44"/>
        <v/>
      </c>
      <c r="AG80" s="67" t="str">
        <f>IF(ROW()-ROW($A$73)&gt;$G$71, "", CARB_Defaults!L$9*$L80/CARB_Defaults!L$13)</f>
        <v/>
      </c>
      <c r="AH80" s="67" t="str">
        <f>IF(ROW()-ROW($A$73)&gt;$G$71, "", CARB_Defaults!L$10*$L80/CARB_Defaults!L$13)</f>
        <v/>
      </c>
      <c r="AI80" s="66" t="str">
        <f>IF(ROW()-ROW($A$73)&gt;$G$71, "", CARB_Defaults!L$11*$L80/CARB_Defaults!L$13)</f>
        <v/>
      </c>
      <c r="AJ80" s="81" t="str">
        <f t="shared" si="45"/>
        <v/>
      </c>
      <c r="AK80" s="81" t="str">
        <f t="shared" si="32"/>
        <v/>
      </c>
      <c r="AL80" s="81" t="str">
        <f t="shared" si="33"/>
        <v/>
      </c>
      <c r="AM80" s="81" t="str">
        <f t="shared" si="34"/>
        <v/>
      </c>
      <c r="AN80" s="81" t="str">
        <f t="shared" si="35"/>
        <v/>
      </c>
      <c r="AO80" s="82" t="str">
        <f t="shared" si="36"/>
        <v/>
      </c>
      <c r="AP80" s="82" t="str">
        <f t="shared" si="37"/>
        <v/>
      </c>
      <c r="AQ80" s="82" t="str">
        <f t="shared" si="38"/>
        <v/>
      </c>
      <c r="AR80" s="115" t="str">
        <f t="shared" si="39"/>
        <v/>
      </c>
      <c r="AS80" s="117" t="str">
        <f>IF(ROW()-ROW($A$73)&gt;$G$71,"",SUMIFS(CARB_EFs!AA$9:AA$20,CARB_EFs!$W$9:$W$20,Calculations!$J80,CARB_EFs!$Y$9:$Y$20,Calculations!$AV80))</f>
        <v/>
      </c>
      <c r="AT80" s="81" t="str">
        <f>IF(ROW()-ROW($A$73)&gt;$G$71,"",SUMIFS(CARB_EFs!AB$9:AB$20,CARB_EFs!$W$9:$W$20,Calculations!$J80,CARB_EFs!$Y$9:$Y$20,Calculations!$AV80))</f>
        <v/>
      </c>
      <c r="AU80" s="82" t="str">
        <f>IF(ROW()-ROW($A$73)&gt;$G$71,"",SUMIFS(CARB_EFs!AC$9:AC$20,CARB_EFs!$W$9:$W$20,Calculations!$J80,CARB_EFs!$Y$9:$Y$20,Calculations!$AV80))</f>
        <v/>
      </c>
      <c r="AV80" s="74" t="str">
        <f>IF(ROW()-ROW($A$73)&gt;$G$71,"",VLOOKUP($F80,CHOOSE($J80,CARB_EFs!$Y$9:$Y$11,CARB_EFs!$Y$12:$Y$14,CARB_EFs!$Y$15:$Y$17,CARB_EFs!$Y$18:$Y$20),1))</f>
        <v/>
      </c>
    </row>
    <row r="81" spans="2:48" x14ac:dyDescent="0.25">
      <c r="B81" s="44" t="str">
        <f>IF(ROW()-ROW($A$73)&gt;$G$71, "", Input!K35)</f>
        <v/>
      </c>
      <c r="C81" s="40" t="str">
        <f>IF(ROW()-ROW($A$73)&gt;$G$71,"",IF(Input!L35="N/A",INDEX(Input!D$28:D$87,MATCH($B81,Input!$C$28:$C$87,0)),Input!L35))</f>
        <v/>
      </c>
      <c r="D81" s="45" t="str">
        <f t="shared" si="40"/>
        <v/>
      </c>
      <c r="E81" s="45" t="str">
        <f t="array" ref="E81">IF(ROW()-ROW($A$73)&gt;$G$71, "", INDEX(CARB_Defaults!G$16:G$43, MATCH(C81&amp;D81,CARB_Defaults!I$16:I$43&amp;CARB_Defaults!H$16:H$43, 0)))</f>
        <v/>
      </c>
      <c r="F81" s="135" t="str">
        <f>IF(ROW()-ROW($A$73)&gt;$G$71, "", IF(Input!$N35="",$C$71-ROUND(VLOOKUP(C81,CARB_Defaults!$P$9:$T$36,3,FALSE),0),Input!$N35))</f>
        <v/>
      </c>
      <c r="G81" s="135" t="str">
        <f t="shared" si="41"/>
        <v/>
      </c>
      <c r="H81" s="62" t="str">
        <f>IF(ROW()-ROW($A$73)&gt;$G$71, "", IF(Input!O35="",VLOOKUP(C81,CARB_Defaults!$P$9:$T$36,5,FALSE),Input!O35))</f>
        <v/>
      </c>
      <c r="I81" s="45" t="str">
        <f>IF(ROW()-ROW($A$73)&gt;$G$71, "", IF(LEFT(E81,1)&lt;&gt;"C",
INDEX(CARB_Defaults!C$9:C$17,MATCH(H81,CARB_Defaults!D$9:D$17,1)),
INDEX(CARB_Defaults!C$18:C$27,MATCH(H81,CARB_Defaults!D$18:D$27,1))))</f>
        <v/>
      </c>
      <c r="J81" s="45" t="str">
        <f t="shared" si="42"/>
        <v/>
      </c>
      <c r="K81" s="65" t="str">
        <f>IF(ROW()-ROW($A$73)&gt;$G$71,"",INDEX(CARB_Defaults!Q$9:Q$36,MATCH($C81,CARB_Defaults!P$9:P$36,0)))</f>
        <v/>
      </c>
      <c r="L81" s="65" t="str">
        <f>IF(ROW()-ROW($A$73)&gt;$G$71, "", INDEX(CARB_EFs!K$9:K$2624, MATCH($E81&amp;"_"&amp;$I81&amp;"_"&amp;$G81, CARB_EFs!$B$9:$B$2624, 0)))</f>
        <v/>
      </c>
      <c r="M81" s="121" t="str">
        <f>IF(ROW()-ROW($A$73)&gt;$G$71, "", Input!M35)</f>
        <v/>
      </c>
      <c r="N81" s="98" t="str">
        <f>IF(ROW()-ROW($A$73)&gt;$G$71,"",INDEX(CARB_Defaults!S$9:S$36,MATCH($E81,CARB_Defaults!O$9:O$36,0)))</f>
        <v/>
      </c>
      <c r="O81" s="78" t="str">
        <f t="shared" si="43"/>
        <v/>
      </c>
      <c r="P81" s="74" t="str">
        <f>IF(ROW()-ROW($A$73)&gt;$G$71, "", INDEX(CARB_Defaults!R$9:R$36, MATCH(C81, CARB_Defaults!P$9:P$36, 0)))</f>
        <v/>
      </c>
      <c r="Q81" s="69" t="str">
        <f>IF(ROW()-ROW($A$73)&gt;$G$71, "", INDEX(CARB_EFs!I$9:I$2624, MATCH($E81&amp;"_"&amp;$I81&amp;"_"&amp;$G81, CARB_EFs!$B$9:$B$2624, 0)))</f>
        <v/>
      </c>
      <c r="R81" s="67" t="str">
        <f>IF(ROW()-ROW($A$73)&gt;$G$71, "", INDEX(CARB_EFs!J$9:J$2624, MATCH($E81&amp;"_"&amp;$I81&amp;"_"&amp;$G81, CARB_EFs!$B$9:$B$2624, 0)))</f>
        <v/>
      </c>
      <c r="S81" s="67" t="str">
        <f>IF(ROW()-ROW($A$73)&gt;$G$71, "", INDEX(CARB_EFs!H$9:H$2624, MATCH($E81&amp;"_"&amp;$I81&amp;"_"&amp;$G81, CARB_EFs!$B$9:$B$2624, 0)))</f>
        <v/>
      </c>
      <c r="T81" s="67" t="str">
        <f>IF(ROW()-ROW($A$73)&gt;$G$71, "", INDEX(CARB_EFs!F$9:F$2624, MATCH($E81&amp;"_"&amp;$I81&amp;"_"&amp;$G81, CARB_EFs!$B$9:$B$2624, 0)))</f>
        <v/>
      </c>
      <c r="U81" s="66" t="str">
        <f>IF(ROW()-ROW($A$73)&gt;$G$71, "", INDEX(CARB_EFs!G$9:G$2624, MATCH($E81&amp;"_"&amp;$I81&amp;"_"&amp;$G81, CARB_EFs!$B$9:$B$2624, 0)))</f>
        <v/>
      </c>
      <c r="V81" s="72" t="str">
        <f>IF(ROW()-ROW($A$73)&gt;$G$71, "", INDEX(CARB_EFs!T$9:T$64, MATCH($E81&amp;"_"&amp;$I81, CARB_EFs!$M$9:$M$64, 0)))</f>
        <v/>
      </c>
      <c r="W81" s="103" t="str">
        <f>IF(ROW()-ROW($A$73)&gt;$G$71, "", INDEX(CARB_EFs!U$9:U$64, MATCH($E81&amp;"_"&amp;$I81, CARB_EFs!$M$9:$M$64, 0)))</f>
        <v/>
      </c>
      <c r="X81" s="103" t="str">
        <f>IF(ROW()-ROW($A$73)&gt;$G$71, "", INDEX(CARB_EFs!S$9:S$64, MATCH($E81&amp;"_"&amp;$I81, CARB_EFs!$M$9:$M$64, 0)))</f>
        <v/>
      </c>
      <c r="Y81" s="103" t="str">
        <f>IF(ROW()-ROW($A$73)&gt;$G$71, "", INDEX(CARB_EFs!P$9:P$64, MATCH($E81&amp;"_"&amp;$I81, CARB_EFs!$M$9:$M$64, 0)))</f>
        <v/>
      </c>
      <c r="Z81" s="57" t="str">
        <f>IF(ROW()-ROW($A$73)&gt;$G$71, "", INDEX(CARB_EFs!R$9:R$64, MATCH($E81&amp;"_"&amp;$I81, CARB_EFs!$M$9:$M$64, 0)))</f>
        <v/>
      </c>
      <c r="AA81" s="68" t="str">
        <f t="shared" si="27"/>
        <v/>
      </c>
      <c r="AB81" s="67" t="str">
        <f t="shared" si="28"/>
        <v/>
      </c>
      <c r="AC81" s="67" t="str">
        <f t="shared" si="29"/>
        <v/>
      </c>
      <c r="AD81" s="67" t="str">
        <f t="shared" si="30"/>
        <v/>
      </c>
      <c r="AE81" s="67" t="str">
        <f t="shared" si="31"/>
        <v/>
      </c>
      <c r="AF81" s="67" t="str">
        <f t="shared" si="44"/>
        <v/>
      </c>
      <c r="AG81" s="67" t="str">
        <f>IF(ROW()-ROW($A$73)&gt;$G$71, "", CARB_Defaults!L$9*$L81/CARB_Defaults!L$13)</f>
        <v/>
      </c>
      <c r="AH81" s="67" t="str">
        <f>IF(ROW()-ROW($A$73)&gt;$G$71, "", CARB_Defaults!L$10*$L81/CARB_Defaults!L$13)</f>
        <v/>
      </c>
      <c r="AI81" s="66" t="str">
        <f>IF(ROW()-ROW($A$73)&gt;$G$71, "", CARB_Defaults!L$11*$L81/CARB_Defaults!L$13)</f>
        <v/>
      </c>
      <c r="AJ81" s="81" t="str">
        <f t="shared" si="45"/>
        <v/>
      </c>
      <c r="AK81" s="81" t="str">
        <f t="shared" si="32"/>
        <v/>
      </c>
      <c r="AL81" s="81" t="str">
        <f t="shared" si="33"/>
        <v/>
      </c>
      <c r="AM81" s="81" t="str">
        <f t="shared" si="34"/>
        <v/>
      </c>
      <c r="AN81" s="81" t="str">
        <f t="shared" si="35"/>
        <v/>
      </c>
      <c r="AO81" s="82" t="str">
        <f t="shared" si="36"/>
        <v/>
      </c>
      <c r="AP81" s="82" t="str">
        <f t="shared" si="37"/>
        <v/>
      </c>
      <c r="AQ81" s="82" t="str">
        <f t="shared" si="38"/>
        <v/>
      </c>
      <c r="AR81" s="115" t="str">
        <f t="shared" si="39"/>
        <v/>
      </c>
      <c r="AS81" s="117" t="str">
        <f>IF(ROW()-ROW($A$73)&gt;$G$71,"",SUMIFS(CARB_EFs!AA$9:AA$20,CARB_EFs!$W$9:$W$20,Calculations!$J81,CARB_EFs!$Y$9:$Y$20,Calculations!$AV81))</f>
        <v/>
      </c>
      <c r="AT81" s="81" t="str">
        <f>IF(ROW()-ROW($A$73)&gt;$G$71,"",SUMIFS(CARB_EFs!AB$9:AB$20,CARB_EFs!$W$9:$W$20,Calculations!$J81,CARB_EFs!$Y$9:$Y$20,Calculations!$AV81))</f>
        <v/>
      </c>
      <c r="AU81" s="82" t="str">
        <f>IF(ROW()-ROW($A$73)&gt;$G$71,"",SUMIFS(CARB_EFs!AC$9:AC$20,CARB_EFs!$W$9:$W$20,Calculations!$J81,CARB_EFs!$Y$9:$Y$20,Calculations!$AV81))</f>
        <v/>
      </c>
      <c r="AV81" s="74" t="str">
        <f>IF(ROW()-ROW($A$73)&gt;$G$71,"",VLOOKUP($F81,CHOOSE($J81,CARB_EFs!$Y$9:$Y$11,CARB_EFs!$Y$12:$Y$14,CARB_EFs!$Y$15:$Y$17,CARB_EFs!$Y$18:$Y$20),1))</f>
        <v/>
      </c>
    </row>
    <row r="82" spans="2:48" x14ac:dyDescent="0.25">
      <c r="B82" s="44" t="str">
        <f>IF(ROW()-ROW($A$73)&gt;$G$71, "", Input!K36)</f>
        <v/>
      </c>
      <c r="C82" s="40" t="str">
        <f>IF(ROW()-ROW($A$73)&gt;$G$71,"",IF(Input!L36="N/A",INDEX(Input!D$28:D$87,MATCH($B82,Input!$C$28:$C$87,0)),Input!L36))</f>
        <v/>
      </c>
      <c r="D82" s="45" t="str">
        <f t="shared" si="40"/>
        <v/>
      </c>
      <c r="E82" s="45" t="str">
        <f t="array" ref="E82">IF(ROW()-ROW($A$73)&gt;$G$71, "", INDEX(CARB_Defaults!G$16:G$43, MATCH(C82&amp;D82,CARB_Defaults!I$16:I$43&amp;CARB_Defaults!H$16:H$43, 0)))</f>
        <v/>
      </c>
      <c r="F82" s="135" t="str">
        <f>IF(ROW()-ROW($A$73)&gt;$G$71, "", IF(Input!$N36="",$C$71-ROUND(VLOOKUP(C82,CARB_Defaults!$P$9:$T$36,3,FALSE),0),Input!$N36))</f>
        <v/>
      </c>
      <c r="G82" s="135" t="str">
        <f t="shared" si="41"/>
        <v/>
      </c>
      <c r="H82" s="62" t="str">
        <f>IF(ROW()-ROW($A$73)&gt;$G$71, "", IF(Input!O36="",VLOOKUP(C82,CARB_Defaults!$P$9:$T$36,5,FALSE),Input!O36))</f>
        <v/>
      </c>
      <c r="I82" s="45" t="str">
        <f>IF(ROW()-ROW($A$73)&gt;$G$71, "", IF(LEFT(E82,1)&lt;&gt;"C",
INDEX(CARB_Defaults!C$9:C$17,MATCH(H82,CARB_Defaults!D$9:D$17,1)),
INDEX(CARB_Defaults!C$18:C$27,MATCH(H82,CARB_Defaults!D$18:D$27,1))))</f>
        <v/>
      </c>
      <c r="J82" s="45" t="str">
        <f t="shared" si="42"/>
        <v/>
      </c>
      <c r="K82" s="65" t="str">
        <f>IF(ROW()-ROW($A$73)&gt;$G$71,"",INDEX(CARB_Defaults!Q$9:Q$36,MATCH($C82,CARB_Defaults!P$9:P$36,0)))</f>
        <v/>
      </c>
      <c r="L82" s="65" t="str">
        <f>IF(ROW()-ROW($A$73)&gt;$G$71, "", INDEX(CARB_EFs!K$9:K$2624, MATCH($E82&amp;"_"&amp;$I82&amp;"_"&amp;$G82, CARB_EFs!$B$9:$B$2624, 0)))</f>
        <v/>
      </c>
      <c r="M82" s="121" t="str">
        <f>IF(ROW()-ROW($A$73)&gt;$G$71, "", Input!M36)</f>
        <v/>
      </c>
      <c r="N82" s="98" t="str">
        <f>IF(ROW()-ROW($A$73)&gt;$G$71,"",INDEX(CARB_Defaults!S$9:S$36,MATCH($E82,CARB_Defaults!O$9:O$36,0)))</f>
        <v/>
      </c>
      <c r="O82" s="78" t="str">
        <f t="shared" si="43"/>
        <v/>
      </c>
      <c r="P82" s="74" t="str">
        <f>IF(ROW()-ROW($A$73)&gt;$G$71, "", INDEX(CARB_Defaults!R$9:R$36, MATCH(C82, CARB_Defaults!P$9:P$36, 0)))</f>
        <v/>
      </c>
      <c r="Q82" s="69" t="str">
        <f>IF(ROW()-ROW($A$73)&gt;$G$71, "", INDEX(CARB_EFs!I$9:I$2624, MATCH($E82&amp;"_"&amp;$I82&amp;"_"&amp;$G82, CARB_EFs!$B$9:$B$2624, 0)))</f>
        <v/>
      </c>
      <c r="R82" s="67" t="str">
        <f>IF(ROW()-ROW($A$73)&gt;$G$71, "", INDEX(CARB_EFs!J$9:J$2624, MATCH($E82&amp;"_"&amp;$I82&amp;"_"&amp;$G82, CARB_EFs!$B$9:$B$2624, 0)))</f>
        <v/>
      </c>
      <c r="S82" s="67" t="str">
        <f>IF(ROW()-ROW($A$73)&gt;$G$71, "", INDEX(CARB_EFs!H$9:H$2624, MATCH($E82&amp;"_"&amp;$I82&amp;"_"&amp;$G82, CARB_EFs!$B$9:$B$2624, 0)))</f>
        <v/>
      </c>
      <c r="T82" s="67" t="str">
        <f>IF(ROW()-ROW($A$73)&gt;$G$71, "", INDEX(CARB_EFs!F$9:F$2624, MATCH($E82&amp;"_"&amp;$I82&amp;"_"&amp;$G82, CARB_EFs!$B$9:$B$2624, 0)))</f>
        <v/>
      </c>
      <c r="U82" s="66" t="str">
        <f>IF(ROW()-ROW($A$73)&gt;$G$71, "", INDEX(CARB_EFs!G$9:G$2624, MATCH($E82&amp;"_"&amp;$I82&amp;"_"&amp;$G82, CARB_EFs!$B$9:$B$2624, 0)))</f>
        <v/>
      </c>
      <c r="V82" s="72" t="str">
        <f>IF(ROW()-ROW($A$73)&gt;$G$71, "", INDEX(CARB_EFs!T$9:T$64, MATCH($E82&amp;"_"&amp;$I82, CARB_EFs!$M$9:$M$64, 0)))</f>
        <v/>
      </c>
      <c r="W82" s="103" t="str">
        <f>IF(ROW()-ROW($A$73)&gt;$G$71, "", INDEX(CARB_EFs!U$9:U$64, MATCH($E82&amp;"_"&amp;$I82, CARB_EFs!$M$9:$M$64, 0)))</f>
        <v/>
      </c>
      <c r="X82" s="103" t="str">
        <f>IF(ROW()-ROW($A$73)&gt;$G$71, "", INDEX(CARB_EFs!S$9:S$64, MATCH($E82&amp;"_"&amp;$I82, CARB_EFs!$M$9:$M$64, 0)))</f>
        <v/>
      </c>
      <c r="Y82" s="103" t="str">
        <f>IF(ROW()-ROW($A$73)&gt;$G$71, "", INDEX(CARB_EFs!P$9:P$64, MATCH($E82&amp;"_"&amp;$I82, CARB_EFs!$M$9:$M$64, 0)))</f>
        <v/>
      </c>
      <c r="Z82" s="57" t="str">
        <f>IF(ROW()-ROW($A$73)&gt;$G$71, "", INDEX(CARB_EFs!R$9:R$64, MATCH($E82&amp;"_"&amp;$I82, CARB_EFs!$M$9:$M$64, 0)))</f>
        <v/>
      </c>
      <c r="AA82" s="68" t="str">
        <f t="shared" si="27"/>
        <v/>
      </c>
      <c r="AB82" s="67" t="str">
        <f t="shared" si="28"/>
        <v/>
      </c>
      <c r="AC82" s="67" t="str">
        <f t="shared" si="29"/>
        <v/>
      </c>
      <c r="AD82" s="67" t="str">
        <f t="shared" si="30"/>
        <v/>
      </c>
      <c r="AE82" s="67" t="str">
        <f t="shared" si="31"/>
        <v/>
      </c>
      <c r="AF82" s="67" t="str">
        <f t="shared" si="44"/>
        <v/>
      </c>
      <c r="AG82" s="67" t="str">
        <f>IF(ROW()-ROW($A$73)&gt;$G$71, "", CARB_Defaults!L$9*$L82/CARB_Defaults!L$13)</f>
        <v/>
      </c>
      <c r="AH82" s="67" t="str">
        <f>IF(ROW()-ROW($A$73)&gt;$G$71, "", CARB_Defaults!L$10*$L82/CARB_Defaults!L$13)</f>
        <v/>
      </c>
      <c r="AI82" s="66" t="str">
        <f>IF(ROW()-ROW($A$73)&gt;$G$71, "", CARB_Defaults!L$11*$L82/CARB_Defaults!L$13)</f>
        <v/>
      </c>
      <c r="AJ82" s="81" t="str">
        <f t="shared" si="45"/>
        <v/>
      </c>
      <c r="AK82" s="81" t="str">
        <f t="shared" si="32"/>
        <v/>
      </c>
      <c r="AL82" s="81" t="str">
        <f t="shared" si="33"/>
        <v/>
      </c>
      <c r="AM82" s="81" t="str">
        <f t="shared" si="34"/>
        <v/>
      </c>
      <c r="AN82" s="81" t="str">
        <f t="shared" si="35"/>
        <v/>
      </c>
      <c r="AO82" s="82" t="str">
        <f t="shared" si="36"/>
        <v/>
      </c>
      <c r="AP82" s="82" t="str">
        <f t="shared" si="37"/>
        <v/>
      </c>
      <c r="AQ82" s="82" t="str">
        <f t="shared" si="38"/>
        <v/>
      </c>
      <c r="AR82" s="115" t="str">
        <f t="shared" si="39"/>
        <v/>
      </c>
      <c r="AS82" s="117" t="str">
        <f>IF(ROW()-ROW($A$73)&gt;$G$71,"",SUMIFS(CARB_EFs!AA$9:AA$20,CARB_EFs!$W$9:$W$20,Calculations!$J82,CARB_EFs!$Y$9:$Y$20,Calculations!$AV82))</f>
        <v/>
      </c>
      <c r="AT82" s="81" t="str">
        <f>IF(ROW()-ROW($A$73)&gt;$G$71,"",SUMIFS(CARB_EFs!AB$9:AB$20,CARB_EFs!$W$9:$W$20,Calculations!$J82,CARB_EFs!$Y$9:$Y$20,Calculations!$AV82))</f>
        <v/>
      </c>
      <c r="AU82" s="82" t="str">
        <f>IF(ROW()-ROW($A$73)&gt;$G$71,"",SUMIFS(CARB_EFs!AC$9:AC$20,CARB_EFs!$W$9:$W$20,Calculations!$J82,CARB_EFs!$Y$9:$Y$20,Calculations!$AV82))</f>
        <v/>
      </c>
      <c r="AV82" s="74" t="str">
        <f>IF(ROW()-ROW($A$73)&gt;$G$71,"",VLOOKUP($F82,CHOOSE($J82,CARB_EFs!$Y$9:$Y$11,CARB_EFs!$Y$12:$Y$14,CARB_EFs!$Y$15:$Y$17,CARB_EFs!$Y$18:$Y$20),1))</f>
        <v/>
      </c>
    </row>
    <row r="83" spans="2:48" x14ac:dyDescent="0.25">
      <c r="B83" s="44" t="str">
        <f>IF(ROW()-ROW($A$73)&gt;$G$71, "", Input!K37)</f>
        <v/>
      </c>
      <c r="C83" s="40" t="str">
        <f>IF(ROW()-ROW($A$73)&gt;$G$71,"",IF(Input!L37="N/A",INDEX(Input!D$28:D$87,MATCH($B83,Input!$C$28:$C$87,0)),Input!L37))</f>
        <v/>
      </c>
      <c r="D83" s="45" t="str">
        <f t="shared" si="40"/>
        <v/>
      </c>
      <c r="E83" s="45" t="str">
        <f t="array" ref="E83">IF(ROW()-ROW($A$73)&gt;$G$71, "", INDEX(CARB_Defaults!G$16:G$43, MATCH(C83&amp;D83,CARB_Defaults!I$16:I$43&amp;CARB_Defaults!H$16:H$43, 0)))</f>
        <v/>
      </c>
      <c r="F83" s="135" t="str">
        <f>IF(ROW()-ROW($A$73)&gt;$G$71, "", IF(Input!$N37="",$C$71-ROUND(VLOOKUP(C83,CARB_Defaults!$P$9:$T$36,3,FALSE),0),Input!$N37))</f>
        <v/>
      </c>
      <c r="G83" s="135" t="str">
        <f t="shared" si="41"/>
        <v/>
      </c>
      <c r="H83" s="62" t="str">
        <f>IF(ROW()-ROW($A$73)&gt;$G$71, "", IF(Input!O37="",VLOOKUP(C83,CARB_Defaults!$P$9:$T$36,5,FALSE),Input!O37))</f>
        <v/>
      </c>
      <c r="I83" s="45" t="str">
        <f>IF(ROW()-ROW($A$73)&gt;$G$71, "", IF(LEFT(E83,1)&lt;&gt;"C",
INDEX(CARB_Defaults!C$9:C$17,MATCH(H83,CARB_Defaults!D$9:D$17,1)),
INDEX(CARB_Defaults!C$18:C$27,MATCH(H83,CARB_Defaults!D$18:D$27,1))))</f>
        <v/>
      </c>
      <c r="J83" s="45" t="str">
        <f t="shared" si="42"/>
        <v/>
      </c>
      <c r="K83" s="65" t="str">
        <f>IF(ROW()-ROW($A$73)&gt;$G$71,"",INDEX(CARB_Defaults!Q$9:Q$36,MATCH($C83,CARB_Defaults!P$9:P$36,0)))</f>
        <v/>
      </c>
      <c r="L83" s="65" t="str">
        <f>IF(ROW()-ROW($A$73)&gt;$G$71, "", INDEX(CARB_EFs!K$9:K$2624, MATCH($E83&amp;"_"&amp;$I83&amp;"_"&amp;$G83, CARB_EFs!$B$9:$B$2624, 0)))</f>
        <v/>
      </c>
      <c r="M83" s="121" t="str">
        <f>IF(ROW()-ROW($A$73)&gt;$G$71, "", Input!M37)</f>
        <v/>
      </c>
      <c r="N83" s="98" t="str">
        <f>IF(ROW()-ROW($A$73)&gt;$G$71,"",INDEX(CARB_Defaults!S$9:S$36,MATCH($E83,CARB_Defaults!O$9:O$36,0)))</f>
        <v/>
      </c>
      <c r="O83" s="78" t="str">
        <f t="shared" si="43"/>
        <v/>
      </c>
      <c r="P83" s="74" t="str">
        <f>IF(ROW()-ROW($A$73)&gt;$G$71, "", INDEX(CARB_Defaults!R$9:R$36, MATCH(C83, CARB_Defaults!P$9:P$36, 0)))</f>
        <v/>
      </c>
      <c r="Q83" s="69" t="str">
        <f>IF(ROW()-ROW($A$73)&gt;$G$71, "", INDEX(CARB_EFs!I$9:I$2624, MATCH($E83&amp;"_"&amp;$I83&amp;"_"&amp;$G83, CARB_EFs!$B$9:$B$2624, 0)))</f>
        <v/>
      </c>
      <c r="R83" s="67" t="str">
        <f>IF(ROW()-ROW($A$73)&gt;$G$71, "", INDEX(CARB_EFs!J$9:J$2624, MATCH($E83&amp;"_"&amp;$I83&amp;"_"&amp;$G83, CARB_EFs!$B$9:$B$2624, 0)))</f>
        <v/>
      </c>
      <c r="S83" s="67" t="str">
        <f>IF(ROW()-ROW($A$73)&gt;$G$71, "", INDEX(CARB_EFs!H$9:H$2624, MATCH($E83&amp;"_"&amp;$I83&amp;"_"&amp;$G83, CARB_EFs!$B$9:$B$2624, 0)))</f>
        <v/>
      </c>
      <c r="T83" s="67" t="str">
        <f>IF(ROW()-ROW($A$73)&gt;$G$71, "", INDEX(CARB_EFs!F$9:F$2624, MATCH($E83&amp;"_"&amp;$I83&amp;"_"&amp;$G83, CARB_EFs!$B$9:$B$2624, 0)))</f>
        <v/>
      </c>
      <c r="U83" s="66" t="str">
        <f>IF(ROW()-ROW($A$73)&gt;$G$71, "", INDEX(CARB_EFs!G$9:G$2624, MATCH($E83&amp;"_"&amp;$I83&amp;"_"&amp;$G83, CARB_EFs!$B$9:$B$2624, 0)))</f>
        <v/>
      </c>
      <c r="V83" s="72" t="str">
        <f>IF(ROW()-ROW($A$73)&gt;$G$71, "", INDEX(CARB_EFs!T$9:T$64, MATCH($E83&amp;"_"&amp;$I83, CARB_EFs!$M$9:$M$64, 0)))</f>
        <v/>
      </c>
      <c r="W83" s="103" t="str">
        <f>IF(ROW()-ROW($A$73)&gt;$G$71, "", INDEX(CARB_EFs!U$9:U$64, MATCH($E83&amp;"_"&amp;$I83, CARB_EFs!$M$9:$M$64, 0)))</f>
        <v/>
      </c>
      <c r="X83" s="103" t="str">
        <f>IF(ROW()-ROW($A$73)&gt;$G$71, "", INDEX(CARB_EFs!S$9:S$64, MATCH($E83&amp;"_"&amp;$I83, CARB_EFs!$M$9:$M$64, 0)))</f>
        <v/>
      </c>
      <c r="Y83" s="103" t="str">
        <f>IF(ROW()-ROW($A$73)&gt;$G$71, "", INDEX(CARB_EFs!P$9:P$64, MATCH($E83&amp;"_"&amp;$I83, CARB_EFs!$M$9:$M$64, 0)))</f>
        <v/>
      </c>
      <c r="Z83" s="57" t="str">
        <f>IF(ROW()-ROW($A$73)&gt;$G$71, "", INDEX(CARB_EFs!R$9:R$64, MATCH($E83&amp;"_"&amp;$I83, CARB_EFs!$M$9:$M$64, 0)))</f>
        <v/>
      </c>
      <c r="AA83" s="68" t="str">
        <f t="shared" si="27"/>
        <v/>
      </c>
      <c r="AB83" s="67" t="str">
        <f t="shared" si="28"/>
        <v/>
      </c>
      <c r="AC83" s="67" t="str">
        <f t="shared" si="29"/>
        <v/>
      </c>
      <c r="AD83" s="67" t="str">
        <f t="shared" si="30"/>
        <v/>
      </c>
      <c r="AE83" s="67" t="str">
        <f t="shared" si="31"/>
        <v/>
      </c>
      <c r="AF83" s="67" t="str">
        <f t="shared" si="44"/>
        <v/>
      </c>
      <c r="AG83" s="67" t="str">
        <f>IF(ROW()-ROW($A$73)&gt;$G$71, "", CARB_Defaults!L$9*$L83/CARB_Defaults!L$13)</f>
        <v/>
      </c>
      <c r="AH83" s="67" t="str">
        <f>IF(ROW()-ROW($A$73)&gt;$G$71, "", CARB_Defaults!L$10*$L83/CARB_Defaults!L$13)</f>
        <v/>
      </c>
      <c r="AI83" s="66" t="str">
        <f>IF(ROW()-ROW($A$73)&gt;$G$71, "", CARB_Defaults!L$11*$L83/CARB_Defaults!L$13)</f>
        <v/>
      </c>
      <c r="AJ83" s="81" t="str">
        <f t="shared" si="45"/>
        <v/>
      </c>
      <c r="AK83" s="81" t="str">
        <f t="shared" si="32"/>
        <v/>
      </c>
      <c r="AL83" s="81" t="str">
        <f t="shared" si="33"/>
        <v/>
      </c>
      <c r="AM83" s="81" t="str">
        <f t="shared" si="34"/>
        <v/>
      </c>
      <c r="AN83" s="81" t="str">
        <f t="shared" si="35"/>
        <v/>
      </c>
      <c r="AO83" s="82" t="str">
        <f t="shared" si="36"/>
        <v/>
      </c>
      <c r="AP83" s="82" t="str">
        <f t="shared" si="37"/>
        <v/>
      </c>
      <c r="AQ83" s="82" t="str">
        <f t="shared" si="38"/>
        <v/>
      </c>
      <c r="AR83" s="115" t="str">
        <f t="shared" si="39"/>
        <v/>
      </c>
      <c r="AS83" s="117" t="str">
        <f>IF(ROW()-ROW($A$73)&gt;$G$71,"",SUMIFS(CARB_EFs!AA$9:AA$20,CARB_EFs!$W$9:$W$20,Calculations!$J83,CARB_EFs!$Y$9:$Y$20,Calculations!$AV83))</f>
        <v/>
      </c>
      <c r="AT83" s="81" t="str">
        <f>IF(ROW()-ROW($A$73)&gt;$G$71,"",SUMIFS(CARB_EFs!AB$9:AB$20,CARB_EFs!$W$9:$W$20,Calculations!$J83,CARB_EFs!$Y$9:$Y$20,Calculations!$AV83))</f>
        <v/>
      </c>
      <c r="AU83" s="82" t="str">
        <f>IF(ROW()-ROW($A$73)&gt;$G$71,"",SUMIFS(CARB_EFs!AC$9:AC$20,CARB_EFs!$W$9:$W$20,Calculations!$J83,CARB_EFs!$Y$9:$Y$20,Calculations!$AV83))</f>
        <v/>
      </c>
      <c r="AV83" s="74" t="str">
        <f>IF(ROW()-ROW($A$73)&gt;$G$71,"",VLOOKUP($F83,CHOOSE($J83,CARB_EFs!$Y$9:$Y$11,CARB_EFs!$Y$12:$Y$14,CARB_EFs!$Y$15:$Y$17,CARB_EFs!$Y$18:$Y$20),1))</f>
        <v/>
      </c>
    </row>
    <row r="84" spans="2:48" x14ac:dyDescent="0.25">
      <c r="B84" s="44" t="str">
        <f>IF(ROW()-ROW($A$73)&gt;$G$71, "", Input!K38)</f>
        <v/>
      </c>
      <c r="C84" s="40" t="str">
        <f>IF(ROW()-ROW($A$73)&gt;$G$71,"",IF(Input!L38="N/A",INDEX(Input!D$28:D$87,MATCH($B84,Input!$C$28:$C$87,0)),Input!L38))</f>
        <v/>
      </c>
      <c r="D84" s="45" t="str">
        <f t="shared" si="40"/>
        <v/>
      </c>
      <c r="E84" s="45" t="str">
        <f t="array" ref="E84">IF(ROW()-ROW($A$73)&gt;$G$71, "", INDEX(CARB_Defaults!G$16:G$43, MATCH(C84&amp;D84,CARB_Defaults!I$16:I$43&amp;CARB_Defaults!H$16:H$43, 0)))</f>
        <v/>
      </c>
      <c r="F84" s="135" t="str">
        <f>IF(ROW()-ROW($A$73)&gt;$G$71, "", IF(Input!$N38="",$C$71-ROUND(VLOOKUP(C84,CARB_Defaults!$P$9:$T$36,3,FALSE),0),Input!$N38))</f>
        <v/>
      </c>
      <c r="G84" s="135" t="str">
        <f t="shared" si="41"/>
        <v/>
      </c>
      <c r="H84" s="62" t="str">
        <f>IF(ROW()-ROW($A$73)&gt;$G$71, "", IF(Input!O38="",VLOOKUP(C84,CARB_Defaults!$P$9:$T$36,5,FALSE),Input!O38))</f>
        <v/>
      </c>
      <c r="I84" s="45" t="str">
        <f>IF(ROW()-ROW($A$73)&gt;$G$71, "", IF(LEFT(E84,1)&lt;&gt;"C",
INDEX(CARB_Defaults!C$9:C$17,MATCH(H84,CARB_Defaults!D$9:D$17,1)),
INDEX(CARB_Defaults!C$18:C$27,MATCH(H84,CARB_Defaults!D$18:D$27,1))))</f>
        <v/>
      </c>
      <c r="J84" s="45" t="str">
        <f t="shared" si="42"/>
        <v/>
      </c>
      <c r="K84" s="65" t="str">
        <f>IF(ROW()-ROW($A$73)&gt;$G$71,"",INDEX(CARB_Defaults!Q$9:Q$36,MATCH($C84,CARB_Defaults!P$9:P$36,0)))</f>
        <v/>
      </c>
      <c r="L84" s="65" t="str">
        <f>IF(ROW()-ROW($A$73)&gt;$G$71, "", INDEX(CARB_EFs!K$9:K$2624, MATCH($E84&amp;"_"&amp;$I84&amp;"_"&amp;$G84, CARB_EFs!$B$9:$B$2624, 0)))</f>
        <v/>
      </c>
      <c r="M84" s="121" t="str">
        <f>IF(ROW()-ROW($A$73)&gt;$G$71, "", Input!M38)</f>
        <v/>
      </c>
      <c r="N84" s="98" t="str">
        <f>IF(ROW()-ROW($A$73)&gt;$G$71,"",INDEX(CARB_Defaults!S$9:S$36,MATCH($E84,CARB_Defaults!O$9:O$36,0)))</f>
        <v/>
      </c>
      <c r="O84" s="78" t="str">
        <f t="shared" si="43"/>
        <v/>
      </c>
      <c r="P84" s="74" t="str">
        <f>IF(ROW()-ROW($A$73)&gt;$G$71, "", INDEX(CARB_Defaults!R$9:R$36, MATCH(C84, CARB_Defaults!P$9:P$36, 0)))</f>
        <v/>
      </c>
      <c r="Q84" s="69" t="str">
        <f>IF(ROW()-ROW($A$73)&gt;$G$71, "", INDEX(CARB_EFs!I$9:I$2624, MATCH($E84&amp;"_"&amp;$I84&amp;"_"&amp;$G84, CARB_EFs!$B$9:$B$2624, 0)))</f>
        <v/>
      </c>
      <c r="R84" s="67" t="str">
        <f>IF(ROW()-ROW($A$73)&gt;$G$71, "", INDEX(CARB_EFs!J$9:J$2624, MATCH($E84&amp;"_"&amp;$I84&amp;"_"&amp;$G84, CARB_EFs!$B$9:$B$2624, 0)))</f>
        <v/>
      </c>
      <c r="S84" s="67" t="str">
        <f>IF(ROW()-ROW($A$73)&gt;$G$71, "", INDEX(CARB_EFs!H$9:H$2624, MATCH($E84&amp;"_"&amp;$I84&amp;"_"&amp;$G84, CARB_EFs!$B$9:$B$2624, 0)))</f>
        <v/>
      </c>
      <c r="T84" s="67" t="str">
        <f>IF(ROW()-ROW($A$73)&gt;$G$71, "", INDEX(CARB_EFs!F$9:F$2624, MATCH($E84&amp;"_"&amp;$I84&amp;"_"&amp;$G84, CARB_EFs!$B$9:$B$2624, 0)))</f>
        <v/>
      </c>
      <c r="U84" s="66" t="str">
        <f>IF(ROW()-ROW($A$73)&gt;$G$71, "", INDEX(CARB_EFs!G$9:G$2624, MATCH($E84&amp;"_"&amp;$I84&amp;"_"&amp;$G84, CARB_EFs!$B$9:$B$2624, 0)))</f>
        <v/>
      </c>
      <c r="V84" s="72" t="str">
        <f>IF(ROW()-ROW($A$73)&gt;$G$71, "", INDEX(CARB_EFs!T$9:T$64, MATCH($E84&amp;"_"&amp;$I84, CARB_EFs!$M$9:$M$64, 0)))</f>
        <v/>
      </c>
      <c r="W84" s="103" t="str">
        <f>IF(ROW()-ROW($A$73)&gt;$G$71, "", INDEX(CARB_EFs!U$9:U$64, MATCH($E84&amp;"_"&amp;$I84, CARB_EFs!$M$9:$M$64, 0)))</f>
        <v/>
      </c>
      <c r="X84" s="103" t="str">
        <f>IF(ROW()-ROW($A$73)&gt;$G$71, "", INDEX(CARB_EFs!S$9:S$64, MATCH($E84&amp;"_"&amp;$I84, CARB_EFs!$M$9:$M$64, 0)))</f>
        <v/>
      </c>
      <c r="Y84" s="103" t="str">
        <f>IF(ROW()-ROW($A$73)&gt;$G$71, "", INDEX(CARB_EFs!P$9:P$64, MATCH($E84&amp;"_"&amp;$I84, CARB_EFs!$M$9:$M$64, 0)))</f>
        <v/>
      </c>
      <c r="Z84" s="57" t="str">
        <f>IF(ROW()-ROW($A$73)&gt;$G$71, "", INDEX(CARB_EFs!R$9:R$64, MATCH($E84&amp;"_"&amp;$I84, CARB_EFs!$M$9:$M$64, 0)))</f>
        <v/>
      </c>
      <c r="AA84" s="68" t="str">
        <f t="shared" si="27"/>
        <v/>
      </c>
      <c r="AB84" s="67" t="str">
        <f t="shared" si="28"/>
        <v/>
      </c>
      <c r="AC84" s="67" t="str">
        <f t="shared" si="29"/>
        <v/>
      </c>
      <c r="AD84" s="67" t="str">
        <f t="shared" si="30"/>
        <v/>
      </c>
      <c r="AE84" s="67" t="str">
        <f t="shared" si="31"/>
        <v/>
      </c>
      <c r="AF84" s="67" t="str">
        <f t="shared" si="44"/>
        <v/>
      </c>
      <c r="AG84" s="67" t="str">
        <f>IF(ROW()-ROW($A$73)&gt;$G$71, "", CARB_Defaults!L$9*$L84/CARB_Defaults!L$13)</f>
        <v/>
      </c>
      <c r="AH84" s="67" t="str">
        <f>IF(ROW()-ROW($A$73)&gt;$G$71, "", CARB_Defaults!L$10*$L84/CARB_Defaults!L$13)</f>
        <v/>
      </c>
      <c r="AI84" s="66" t="str">
        <f>IF(ROW()-ROW($A$73)&gt;$G$71, "", CARB_Defaults!L$11*$L84/CARB_Defaults!L$13)</f>
        <v/>
      </c>
      <c r="AJ84" s="81" t="str">
        <f t="shared" si="45"/>
        <v/>
      </c>
      <c r="AK84" s="81" t="str">
        <f t="shared" si="32"/>
        <v/>
      </c>
      <c r="AL84" s="81" t="str">
        <f t="shared" si="33"/>
        <v/>
      </c>
      <c r="AM84" s="81" t="str">
        <f t="shared" si="34"/>
        <v/>
      </c>
      <c r="AN84" s="81" t="str">
        <f t="shared" si="35"/>
        <v/>
      </c>
      <c r="AO84" s="82" t="str">
        <f t="shared" si="36"/>
        <v/>
      </c>
      <c r="AP84" s="82" t="str">
        <f t="shared" si="37"/>
        <v/>
      </c>
      <c r="AQ84" s="82" t="str">
        <f t="shared" si="38"/>
        <v/>
      </c>
      <c r="AR84" s="115" t="str">
        <f t="shared" si="39"/>
        <v/>
      </c>
      <c r="AS84" s="117" t="str">
        <f>IF(ROW()-ROW($A$73)&gt;$G$71,"",SUMIFS(CARB_EFs!AA$9:AA$20,CARB_EFs!$W$9:$W$20,Calculations!$J84,CARB_EFs!$Y$9:$Y$20,Calculations!$AV84))</f>
        <v/>
      </c>
      <c r="AT84" s="81" t="str">
        <f>IF(ROW()-ROW($A$73)&gt;$G$71,"",SUMIFS(CARB_EFs!AB$9:AB$20,CARB_EFs!$W$9:$W$20,Calculations!$J84,CARB_EFs!$Y$9:$Y$20,Calculations!$AV84))</f>
        <v/>
      </c>
      <c r="AU84" s="82" t="str">
        <f>IF(ROW()-ROW($A$73)&gt;$G$71,"",SUMIFS(CARB_EFs!AC$9:AC$20,CARB_EFs!$W$9:$W$20,Calculations!$J84,CARB_EFs!$Y$9:$Y$20,Calculations!$AV84))</f>
        <v/>
      </c>
      <c r="AV84" s="74" t="str">
        <f>IF(ROW()-ROW($A$73)&gt;$G$71,"",VLOOKUP($F84,CHOOSE($J84,CARB_EFs!$Y$9:$Y$11,CARB_EFs!$Y$12:$Y$14,CARB_EFs!$Y$15:$Y$17,CARB_EFs!$Y$18:$Y$20),1))</f>
        <v/>
      </c>
    </row>
    <row r="85" spans="2:48" x14ac:dyDescent="0.25">
      <c r="B85" s="44" t="str">
        <f>IF(ROW()-ROW($A$73)&gt;$G$71, "", Input!K39)</f>
        <v/>
      </c>
      <c r="C85" s="40" t="str">
        <f>IF(ROW()-ROW($A$73)&gt;$G$71,"",IF(Input!L39="N/A",INDEX(Input!D$28:D$87,MATCH($B85,Input!$C$28:$C$87,0)),Input!L39))</f>
        <v/>
      </c>
      <c r="D85" s="45" t="str">
        <f t="shared" si="40"/>
        <v/>
      </c>
      <c r="E85" s="45" t="str">
        <f t="array" ref="E85">IF(ROW()-ROW($A$73)&gt;$G$71, "", INDEX(CARB_Defaults!G$16:G$43, MATCH(C85&amp;D85,CARB_Defaults!I$16:I$43&amp;CARB_Defaults!H$16:H$43, 0)))</f>
        <v/>
      </c>
      <c r="F85" s="135" t="str">
        <f>IF(ROW()-ROW($A$73)&gt;$G$71, "", IF(Input!$N39="",$C$71-ROUND(VLOOKUP(C85,CARB_Defaults!$P$9:$T$36,3,FALSE),0),Input!$N39))</f>
        <v/>
      </c>
      <c r="G85" s="135" t="str">
        <f t="shared" si="41"/>
        <v/>
      </c>
      <c r="H85" s="62" t="str">
        <f>IF(ROW()-ROW($A$73)&gt;$G$71, "", IF(Input!O39="",VLOOKUP(C85,CARB_Defaults!$P$9:$T$36,5,FALSE),Input!O39))</f>
        <v/>
      </c>
      <c r="I85" s="45" t="str">
        <f>IF(ROW()-ROW($A$73)&gt;$G$71, "", IF(LEFT(E85,1)&lt;&gt;"C",
INDEX(CARB_Defaults!C$9:C$17,MATCH(H85,CARB_Defaults!D$9:D$17,1)),
INDEX(CARB_Defaults!C$18:C$27,MATCH(H85,CARB_Defaults!D$18:D$27,1))))</f>
        <v/>
      </c>
      <c r="J85" s="45" t="str">
        <f t="shared" si="42"/>
        <v/>
      </c>
      <c r="K85" s="65" t="str">
        <f>IF(ROW()-ROW($A$73)&gt;$G$71,"",INDEX(CARB_Defaults!Q$9:Q$36,MATCH($C85,CARB_Defaults!P$9:P$36,0)))</f>
        <v/>
      </c>
      <c r="L85" s="65" t="str">
        <f>IF(ROW()-ROW($A$73)&gt;$G$71, "", INDEX(CARB_EFs!K$9:K$2624, MATCH($E85&amp;"_"&amp;$I85&amp;"_"&amp;$G85, CARB_EFs!$B$9:$B$2624, 0)))</f>
        <v/>
      </c>
      <c r="M85" s="121" t="str">
        <f>IF(ROW()-ROW($A$73)&gt;$G$71, "", Input!M39)</f>
        <v/>
      </c>
      <c r="N85" s="98" t="str">
        <f>IF(ROW()-ROW($A$73)&gt;$G$71,"",INDEX(CARB_Defaults!S$9:S$36,MATCH($E85,CARB_Defaults!O$9:O$36,0)))</f>
        <v/>
      </c>
      <c r="O85" s="78" t="str">
        <f t="shared" si="43"/>
        <v/>
      </c>
      <c r="P85" s="74" t="str">
        <f>IF(ROW()-ROW($A$73)&gt;$G$71, "", INDEX(CARB_Defaults!R$9:R$36, MATCH(C85, CARB_Defaults!P$9:P$36, 0)))</f>
        <v/>
      </c>
      <c r="Q85" s="69" t="str">
        <f>IF(ROW()-ROW($A$73)&gt;$G$71, "", INDEX(CARB_EFs!I$9:I$2624, MATCH($E85&amp;"_"&amp;$I85&amp;"_"&amp;$G85, CARB_EFs!$B$9:$B$2624, 0)))</f>
        <v/>
      </c>
      <c r="R85" s="67" t="str">
        <f>IF(ROW()-ROW($A$73)&gt;$G$71, "", INDEX(CARB_EFs!J$9:J$2624, MATCH($E85&amp;"_"&amp;$I85&amp;"_"&amp;$G85, CARB_EFs!$B$9:$B$2624, 0)))</f>
        <v/>
      </c>
      <c r="S85" s="67" t="str">
        <f>IF(ROW()-ROW($A$73)&gt;$G$71, "", INDEX(CARB_EFs!H$9:H$2624, MATCH($E85&amp;"_"&amp;$I85&amp;"_"&amp;$G85, CARB_EFs!$B$9:$B$2624, 0)))</f>
        <v/>
      </c>
      <c r="T85" s="67" t="str">
        <f>IF(ROW()-ROW($A$73)&gt;$G$71, "", INDEX(CARB_EFs!F$9:F$2624, MATCH($E85&amp;"_"&amp;$I85&amp;"_"&amp;$G85, CARB_EFs!$B$9:$B$2624, 0)))</f>
        <v/>
      </c>
      <c r="U85" s="66" t="str">
        <f>IF(ROW()-ROW($A$73)&gt;$G$71, "", INDEX(CARB_EFs!G$9:G$2624, MATCH($E85&amp;"_"&amp;$I85&amp;"_"&amp;$G85, CARB_EFs!$B$9:$B$2624, 0)))</f>
        <v/>
      </c>
      <c r="V85" s="72" t="str">
        <f>IF(ROW()-ROW($A$73)&gt;$G$71, "", INDEX(CARB_EFs!T$9:T$64, MATCH($E85&amp;"_"&amp;$I85, CARB_EFs!$M$9:$M$64, 0)))</f>
        <v/>
      </c>
      <c r="W85" s="103" t="str">
        <f>IF(ROW()-ROW($A$73)&gt;$G$71, "", INDEX(CARB_EFs!U$9:U$64, MATCH($E85&amp;"_"&amp;$I85, CARB_EFs!$M$9:$M$64, 0)))</f>
        <v/>
      </c>
      <c r="X85" s="103" t="str">
        <f>IF(ROW()-ROW($A$73)&gt;$G$71, "", INDEX(CARB_EFs!S$9:S$64, MATCH($E85&amp;"_"&amp;$I85, CARB_EFs!$M$9:$M$64, 0)))</f>
        <v/>
      </c>
      <c r="Y85" s="103" t="str">
        <f>IF(ROW()-ROW($A$73)&gt;$G$71, "", INDEX(CARB_EFs!P$9:P$64, MATCH($E85&amp;"_"&amp;$I85, CARB_EFs!$M$9:$M$64, 0)))</f>
        <v/>
      </c>
      <c r="Z85" s="57" t="str">
        <f>IF(ROW()-ROW($A$73)&gt;$G$71, "", INDEX(CARB_EFs!R$9:R$64, MATCH($E85&amp;"_"&amp;$I85, CARB_EFs!$M$9:$M$64, 0)))</f>
        <v/>
      </c>
      <c r="AA85" s="68" t="str">
        <f t="shared" si="27"/>
        <v/>
      </c>
      <c r="AB85" s="67" t="str">
        <f t="shared" si="28"/>
        <v/>
      </c>
      <c r="AC85" s="67" t="str">
        <f t="shared" si="29"/>
        <v/>
      </c>
      <c r="AD85" s="67" t="str">
        <f t="shared" si="30"/>
        <v/>
      </c>
      <c r="AE85" s="67" t="str">
        <f t="shared" si="31"/>
        <v/>
      </c>
      <c r="AF85" s="67" t="str">
        <f t="shared" si="44"/>
        <v/>
      </c>
      <c r="AG85" s="67" t="str">
        <f>IF(ROW()-ROW($A$73)&gt;$G$71, "", CARB_Defaults!L$9*$L85/CARB_Defaults!L$13)</f>
        <v/>
      </c>
      <c r="AH85" s="67" t="str">
        <f>IF(ROW()-ROW($A$73)&gt;$G$71, "", CARB_Defaults!L$10*$L85/CARB_Defaults!L$13)</f>
        <v/>
      </c>
      <c r="AI85" s="66" t="str">
        <f>IF(ROW()-ROW($A$73)&gt;$G$71, "", CARB_Defaults!L$11*$L85/CARB_Defaults!L$13)</f>
        <v/>
      </c>
      <c r="AJ85" s="81" t="str">
        <f t="shared" si="45"/>
        <v/>
      </c>
      <c r="AK85" s="81" t="str">
        <f t="shared" si="32"/>
        <v/>
      </c>
      <c r="AL85" s="81" t="str">
        <f t="shared" si="33"/>
        <v/>
      </c>
      <c r="AM85" s="81" t="str">
        <f t="shared" si="34"/>
        <v/>
      </c>
      <c r="AN85" s="81" t="str">
        <f t="shared" si="35"/>
        <v/>
      </c>
      <c r="AO85" s="82" t="str">
        <f t="shared" si="36"/>
        <v/>
      </c>
      <c r="AP85" s="82" t="str">
        <f t="shared" si="37"/>
        <v/>
      </c>
      <c r="AQ85" s="82" t="str">
        <f t="shared" si="38"/>
        <v/>
      </c>
      <c r="AR85" s="115" t="str">
        <f t="shared" si="39"/>
        <v/>
      </c>
      <c r="AS85" s="117" t="str">
        <f>IF(ROW()-ROW($A$73)&gt;$G$71,"",SUMIFS(CARB_EFs!AA$9:AA$20,CARB_EFs!$W$9:$W$20,Calculations!$J85,CARB_EFs!$Y$9:$Y$20,Calculations!$AV85))</f>
        <v/>
      </c>
      <c r="AT85" s="81" t="str">
        <f>IF(ROW()-ROW($A$73)&gt;$G$71,"",SUMIFS(CARB_EFs!AB$9:AB$20,CARB_EFs!$W$9:$W$20,Calculations!$J85,CARB_EFs!$Y$9:$Y$20,Calculations!$AV85))</f>
        <v/>
      </c>
      <c r="AU85" s="82" t="str">
        <f>IF(ROW()-ROW($A$73)&gt;$G$71,"",SUMIFS(CARB_EFs!AC$9:AC$20,CARB_EFs!$W$9:$W$20,Calculations!$J85,CARB_EFs!$Y$9:$Y$20,Calculations!$AV85))</f>
        <v/>
      </c>
      <c r="AV85" s="74" t="str">
        <f>IF(ROW()-ROW($A$73)&gt;$G$71,"",VLOOKUP($F85,CHOOSE($J85,CARB_EFs!$Y$9:$Y$11,CARB_EFs!$Y$12:$Y$14,CARB_EFs!$Y$15:$Y$17,CARB_EFs!$Y$18:$Y$20),1))</f>
        <v/>
      </c>
    </row>
    <row r="86" spans="2:48" x14ac:dyDescent="0.25">
      <c r="B86" s="44" t="str">
        <f>IF(ROW()-ROW($A$73)&gt;$G$71, "", Input!K40)</f>
        <v/>
      </c>
      <c r="C86" s="40" t="str">
        <f>IF(ROW()-ROW($A$73)&gt;$G$71,"",IF(Input!L40="N/A",INDEX(Input!D$28:D$87,MATCH($B86,Input!$C$28:$C$87,0)),Input!L40))</f>
        <v/>
      </c>
      <c r="D86" s="45" t="str">
        <f t="shared" si="40"/>
        <v/>
      </c>
      <c r="E86" s="45" t="str">
        <f t="array" ref="E86">IF(ROW()-ROW($A$73)&gt;$G$71, "", INDEX(CARB_Defaults!G$16:G$43, MATCH(C86&amp;D86,CARB_Defaults!I$16:I$43&amp;CARB_Defaults!H$16:H$43, 0)))</f>
        <v/>
      </c>
      <c r="F86" s="135" t="str">
        <f>IF(ROW()-ROW($A$73)&gt;$G$71, "", IF(Input!$N40="",$C$71-ROUND(VLOOKUP(C86,CARB_Defaults!$P$9:$T$36,3,FALSE),0),Input!$N40))</f>
        <v/>
      </c>
      <c r="G86" s="135" t="str">
        <f t="shared" si="41"/>
        <v/>
      </c>
      <c r="H86" s="62" t="str">
        <f>IF(ROW()-ROW($A$73)&gt;$G$71, "", IF(Input!O40="",VLOOKUP(C86,CARB_Defaults!$P$9:$T$36,5,FALSE),Input!O40))</f>
        <v/>
      </c>
      <c r="I86" s="45" t="str">
        <f>IF(ROW()-ROW($A$73)&gt;$G$71, "", IF(LEFT(E86,1)&lt;&gt;"C",
INDEX(CARB_Defaults!C$9:C$17,MATCH(H86,CARB_Defaults!D$9:D$17,1)),
INDEX(CARB_Defaults!C$18:C$27,MATCH(H86,CARB_Defaults!D$18:D$27,1))))</f>
        <v/>
      </c>
      <c r="J86" s="45" t="str">
        <f t="shared" si="42"/>
        <v/>
      </c>
      <c r="K86" s="65" t="str">
        <f>IF(ROW()-ROW($A$73)&gt;$G$71,"",INDEX(CARB_Defaults!Q$9:Q$36,MATCH($C86,CARB_Defaults!P$9:P$36,0)))</f>
        <v/>
      </c>
      <c r="L86" s="65" t="str">
        <f>IF(ROW()-ROW($A$73)&gt;$G$71, "", INDEX(CARB_EFs!K$9:K$2624, MATCH($E86&amp;"_"&amp;$I86&amp;"_"&amp;$G86, CARB_EFs!$B$9:$B$2624, 0)))</f>
        <v/>
      </c>
      <c r="M86" s="121" t="str">
        <f>IF(ROW()-ROW($A$73)&gt;$G$71, "", Input!M40)</f>
        <v/>
      </c>
      <c r="N86" s="98" t="str">
        <f>IF(ROW()-ROW($A$73)&gt;$G$71,"",INDEX(CARB_Defaults!S$9:S$36,MATCH($E86,CARB_Defaults!O$9:O$36,0)))</f>
        <v/>
      </c>
      <c r="O86" s="78" t="str">
        <f t="shared" si="43"/>
        <v/>
      </c>
      <c r="P86" s="74" t="str">
        <f>IF(ROW()-ROW($A$73)&gt;$G$71, "", INDEX(CARB_Defaults!R$9:R$36, MATCH(C86, CARB_Defaults!P$9:P$36, 0)))</f>
        <v/>
      </c>
      <c r="Q86" s="69" t="str">
        <f>IF(ROW()-ROW($A$73)&gt;$G$71, "", INDEX(CARB_EFs!I$9:I$2624, MATCH($E86&amp;"_"&amp;$I86&amp;"_"&amp;$G86, CARB_EFs!$B$9:$B$2624, 0)))</f>
        <v/>
      </c>
      <c r="R86" s="67" t="str">
        <f>IF(ROW()-ROW($A$73)&gt;$G$71, "", INDEX(CARB_EFs!J$9:J$2624, MATCH($E86&amp;"_"&amp;$I86&amp;"_"&amp;$G86, CARB_EFs!$B$9:$B$2624, 0)))</f>
        <v/>
      </c>
      <c r="S86" s="67" t="str">
        <f>IF(ROW()-ROW($A$73)&gt;$G$71, "", INDEX(CARB_EFs!H$9:H$2624, MATCH($E86&amp;"_"&amp;$I86&amp;"_"&amp;$G86, CARB_EFs!$B$9:$B$2624, 0)))</f>
        <v/>
      </c>
      <c r="T86" s="67" t="str">
        <f>IF(ROW()-ROW($A$73)&gt;$G$71, "", INDEX(CARB_EFs!F$9:F$2624, MATCH($E86&amp;"_"&amp;$I86&amp;"_"&amp;$G86, CARB_EFs!$B$9:$B$2624, 0)))</f>
        <v/>
      </c>
      <c r="U86" s="66" t="str">
        <f>IF(ROW()-ROW($A$73)&gt;$G$71, "", INDEX(CARB_EFs!G$9:G$2624, MATCH($E86&amp;"_"&amp;$I86&amp;"_"&amp;$G86, CARB_EFs!$B$9:$B$2624, 0)))</f>
        <v/>
      </c>
      <c r="V86" s="72" t="str">
        <f>IF(ROW()-ROW($A$73)&gt;$G$71, "", INDEX(CARB_EFs!T$9:T$64, MATCH($E86&amp;"_"&amp;$I86, CARB_EFs!$M$9:$M$64, 0)))</f>
        <v/>
      </c>
      <c r="W86" s="103" t="str">
        <f>IF(ROW()-ROW($A$73)&gt;$G$71, "", INDEX(CARB_EFs!U$9:U$64, MATCH($E86&amp;"_"&amp;$I86, CARB_EFs!$M$9:$M$64, 0)))</f>
        <v/>
      </c>
      <c r="X86" s="103" t="str">
        <f>IF(ROW()-ROW($A$73)&gt;$G$71, "", INDEX(CARB_EFs!S$9:S$64, MATCH($E86&amp;"_"&amp;$I86, CARB_EFs!$M$9:$M$64, 0)))</f>
        <v/>
      </c>
      <c r="Y86" s="103" t="str">
        <f>IF(ROW()-ROW($A$73)&gt;$G$71, "", INDEX(CARB_EFs!P$9:P$64, MATCH($E86&amp;"_"&amp;$I86, CARB_EFs!$M$9:$M$64, 0)))</f>
        <v/>
      </c>
      <c r="Z86" s="57" t="str">
        <f>IF(ROW()-ROW($A$73)&gt;$G$71, "", INDEX(CARB_EFs!R$9:R$64, MATCH($E86&amp;"_"&amp;$I86, CARB_EFs!$M$9:$M$64, 0)))</f>
        <v/>
      </c>
      <c r="AA86" s="68" t="str">
        <f t="shared" si="27"/>
        <v/>
      </c>
      <c r="AB86" s="67" t="str">
        <f t="shared" si="28"/>
        <v/>
      </c>
      <c r="AC86" s="67" t="str">
        <f t="shared" si="29"/>
        <v/>
      </c>
      <c r="AD86" s="67" t="str">
        <f t="shared" si="30"/>
        <v/>
      </c>
      <c r="AE86" s="67" t="str">
        <f t="shared" si="31"/>
        <v/>
      </c>
      <c r="AF86" s="67" t="str">
        <f t="shared" si="44"/>
        <v/>
      </c>
      <c r="AG86" s="67" t="str">
        <f>IF(ROW()-ROW($A$73)&gt;$G$71, "", CARB_Defaults!L$9*$L86/CARB_Defaults!L$13)</f>
        <v/>
      </c>
      <c r="AH86" s="67" t="str">
        <f>IF(ROW()-ROW($A$73)&gt;$G$71, "", CARB_Defaults!L$10*$L86/CARB_Defaults!L$13)</f>
        <v/>
      </c>
      <c r="AI86" s="66" t="str">
        <f>IF(ROW()-ROW($A$73)&gt;$G$71, "", CARB_Defaults!L$11*$L86/CARB_Defaults!L$13)</f>
        <v/>
      </c>
      <c r="AJ86" s="81" t="str">
        <f t="shared" si="45"/>
        <v/>
      </c>
      <c r="AK86" s="81" t="str">
        <f t="shared" si="32"/>
        <v/>
      </c>
      <c r="AL86" s="81" t="str">
        <f t="shared" si="33"/>
        <v/>
      </c>
      <c r="AM86" s="81" t="str">
        <f t="shared" si="34"/>
        <v/>
      </c>
      <c r="AN86" s="81" t="str">
        <f t="shared" si="35"/>
        <v/>
      </c>
      <c r="AO86" s="82" t="str">
        <f t="shared" si="36"/>
        <v/>
      </c>
      <c r="AP86" s="82" t="str">
        <f t="shared" si="37"/>
        <v/>
      </c>
      <c r="AQ86" s="82" t="str">
        <f t="shared" si="38"/>
        <v/>
      </c>
      <c r="AR86" s="115" t="str">
        <f t="shared" si="39"/>
        <v/>
      </c>
      <c r="AS86" s="117" t="str">
        <f>IF(ROW()-ROW($A$73)&gt;$G$71,"",SUMIFS(CARB_EFs!AA$9:AA$20,CARB_EFs!$W$9:$W$20,Calculations!$J86,CARB_EFs!$Y$9:$Y$20,Calculations!$AV86))</f>
        <v/>
      </c>
      <c r="AT86" s="81" t="str">
        <f>IF(ROW()-ROW($A$73)&gt;$G$71,"",SUMIFS(CARB_EFs!AB$9:AB$20,CARB_EFs!$W$9:$W$20,Calculations!$J86,CARB_EFs!$Y$9:$Y$20,Calculations!$AV86))</f>
        <v/>
      </c>
      <c r="AU86" s="82" t="str">
        <f>IF(ROW()-ROW($A$73)&gt;$G$71,"",SUMIFS(CARB_EFs!AC$9:AC$20,CARB_EFs!$W$9:$W$20,Calculations!$J86,CARB_EFs!$Y$9:$Y$20,Calculations!$AV86))</f>
        <v/>
      </c>
      <c r="AV86" s="74" t="str">
        <f>IF(ROW()-ROW($A$73)&gt;$G$71,"",VLOOKUP($F86,CHOOSE($J86,CARB_EFs!$Y$9:$Y$11,CARB_EFs!$Y$12:$Y$14,CARB_EFs!$Y$15:$Y$17,CARB_EFs!$Y$18:$Y$20),1))</f>
        <v/>
      </c>
    </row>
    <row r="87" spans="2:48" x14ac:dyDescent="0.25">
      <c r="B87" s="44" t="str">
        <f>IF(ROW()-ROW($A$73)&gt;$G$71, "", Input!K41)</f>
        <v/>
      </c>
      <c r="C87" s="40" t="str">
        <f>IF(ROW()-ROW($A$73)&gt;$G$71,"",IF(Input!L41="N/A",INDEX(Input!D$28:D$87,MATCH($B87,Input!$C$28:$C$87,0)),Input!L41))</f>
        <v/>
      </c>
      <c r="D87" s="45" t="str">
        <f t="shared" si="40"/>
        <v/>
      </c>
      <c r="E87" s="45" t="str">
        <f t="array" ref="E87">IF(ROW()-ROW($A$73)&gt;$G$71, "", INDEX(CARB_Defaults!G$16:G$43, MATCH(C87&amp;D87,CARB_Defaults!I$16:I$43&amp;CARB_Defaults!H$16:H$43, 0)))</f>
        <v/>
      </c>
      <c r="F87" s="135" t="str">
        <f>IF(ROW()-ROW($A$73)&gt;$G$71, "", IF(Input!$N41="",$C$71-ROUND(VLOOKUP(C87,CARB_Defaults!$P$9:$T$36,3,FALSE),0),Input!$N41))</f>
        <v/>
      </c>
      <c r="G87" s="135" t="str">
        <f t="shared" si="41"/>
        <v/>
      </c>
      <c r="H87" s="62" t="str">
        <f>IF(ROW()-ROW($A$73)&gt;$G$71, "", IF(Input!O41="",VLOOKUP(C87,CARB_Defaults!$P$9:$T$36,5,FALSE),Input!O41))</f>
        <v/>
      </c>
      <c r="I87" s="45" t="str">
        <f>IF(ROW()-ROW($A$73)&gt;$G$71, "", IF(LEFT(E87,1)&lt;&gt;"C",
INDEX(CARB_Defaults!C$9:C$17,MATCH(H87,CARB_Defaults!D$9:D$17,1)),
INDEX(CARB_Defaults!C$18:C$27,MATCH(H87,CARB_Defaults!D$18:D$27,1))))</f>
        <v/>
      </c>
      <c r="J87" s="45" t="str">
        <f t="shared" si="42"/>
        <v/>
      </c>
      <c r="K87" s="65" t="str">
        <f>IF(ROW()-ROW($A$73)&gt;$G$71,"",INDEX(CARB_Defaults!Q$9:Q$36,MATCH($C87,CARB_Defaults!P$9:P$36,0)))</f>
        <v/>
      </c>
      <c r="L87" s="65" t="str">
        <f>IF(ROW()-ROW($A$73)&gt;$G$71, "", INDEX(CARB_EFs!K$9:K$2624, MATCH($E87&amp;"_"&amp;$I87&amp;"_"&amp;$G87, CARB_EFs!$B$9:$B$2624, 0)))</f>
        <v/>
      </c>
      <c r="M87" s="121" t="str">
        <f>IF(ROW()-ROW($A$73)&gt;$G$71, "", Input!M41)</f>
        <v/>
      </c>
      <c r="N87" s="98" t="str">
        <f>IF(ROW()-ROW($A$73)&gt;$G$71,"",INDEX(CARB_Defaults!S$9:S$36,MATCH($E87,CARB_Defaults!O$9:O$36,0)))</f>
        <v/>
      </c>
      <c r="O87" s="78" t="str">
        <f t="shared" si="43"/>
        <v/>
      </c>
      <c r="P87" s="74" t="str">
        <f>IF(ROW()-ROW($A$73)&gt;$G$71, "", INDEX(CARB_Defaults!R$9:R$36, MATCH(C87, CARB_Defaults!P$9:P$36, 0)))</f>
        <v/>
      </c>
      <c r="Q87" s="69" t="str">
        <f>IF(ROW()-ROW($A$73)&gt;$G$71, "", INDEX(CARB_EFs!I$9:I$2624, MATCH($E87&amp;"_"&amp;$I87&amp;"_"&amp;$G87, CARB_EFs!$B$9:$B$2624, 0)))</f>
        <v/>
      </c>
      <c r="R87" s="67" t="str">
        <f>IF(ROW()-ROW($A$73)&gt;$G$71, "", INDEX(CARB_EFs!J$9:J$2624, MATCH($E87&amp;"_"&amp;$I87&amp;"_"&amp;$G87, CARB_EFs!$B$9:$B$2624, 0)))</f>
        <v/>
      </c>
      <c r="S87" s="67" t="str">
        <f>IF(ROW()-ROW($A$73)&gt;$G$71, "", INDEX(CARB_EFs!H$9:H$2624, MATCH($E87&amp;"_"&amp;$I87&amp;"_"&amp;$G87, CARB_EFs!$B$9:$B$2624, 0)))</f>
        <v/>
      </c>
      <c r="T87" s="67" t="str">
        <f>IF(ROW()-ROW($A$73)&gt;$G$71, "", INDEX(CARB_EFs!F$9:F$2624, MATCH($E87&amp;"_"&amp;$I87&amp;"_"&amp;$G87, CARB_EFs!$B$9:$B$2624, 0)))</f>
        <v/>
      </c>
      <c r="U87" s="66" t="str">
        <f>IF(ROW()-ROW($A$73)&gt;$G$71, "", INDEX(CARB_EFs!G$9:G$2624, MATCH($E87&amp;"_"&amp;$I87&amp;"_"&amp;$G87, CARB_EFs!$B$9:$B$2624, 0)))</f>
        <v/>
      </c>
      <c r="V87" s="72" t="str">
        <f>IF(ROW()-ROW($A$73)&gt;$G$71, "", INDEX(CARB_EFs!T$9:T$64, MATCH($E87&amp;"_"&amp;$I87, CARB_EFs!$M$9:$M$64, 0)))</f>
        <v/>
      </c>
      <c r="W87" s="103" t="str">
        <f>IF(ROW()-ROW($A$73)&gt;$G$71, "", INDEX(CARB_EFs!U$9:U$64, MATCH($E87&amp;"_"&amp;$I87, CARB_EFs!$M$9:$M$64, 0)))</f>
        <v/>
      </c>
      <c r="X87" s="103" t="str">
        <f>IF(ROW()-ROW($A$73)&gt;$G$71, "", INDEX(CARB_EFs!S$9:S$64, MATCH($E87&amp;"_"&amp;$I87, CARB_EFs!$M$9:$M$64, 0)))</f>
        <v/>
      </c>
      <c r="Y87" s="103" t="str">
        <f>IF(ROW()-ROW($A$73)&gt;$G$71, "", INDEX(CARB_EFs!P$9:P$64, MATCH($E87&amp;"_"&amp;$I87, CARB_EFs!$M$9:$M$64, 0)))</f>
        <v/>
      </c>
      <c r="Z87" s="57" t="str">
        <f>IF(ROW()-ROW($A$73)&gt;$G$71, "", INDEX(CARB_EFs!R$9:R$64, MATCH($E87&amp;"_"&amp;$I87, CARB_EFs!$M$9:$M$64, 0)))</f>
        <v/>
      </c>
      <c r="AA87" s="68" t="str">
        <f t="shared" si="27"/>
        <v/>
      </c>
      <c r="AB87" s="67" t="str">
        <f t="shared" si="28"/>
        <v/>
      </c>
      <c r="AC87" s="67" t="str">
        <f t="shared" si="29"/>
        <v/>
      </c>
      <c r="AD87" s="67" t="str">
        <f t="shared" si="30"/>
        <v/>
      </c>
      <c r="AE87" s="67" t="str">
        <f t="shared" si="31"/>
        <v/>
      </c>
      <c r="AF87" s="67" t="str">
        <f t="shared" si="44"/>
        <v/>
      </c>
      <c r="AG87" s="67" t="str">
        <f>IF(ROW()-ROW($A$73)&gt;$G$71, "", CARB_Defaults!L$9*$L87/CARB_Defaults!L$13)</f>
        <v/>
      </c>
      <c r="AH87" s="67" t="str">
        <f>IF(ROW()-ROW($A$73)&gt;$G$71, "", CARB_Defaults!L$10*$L87/CARB_Defaults!L$13)</f>
        <v/>
      </c>
      <c r="AI87" s="66" t="str">
        <f>IF(ROW()-ROW($A$73)&gt;$G$71, "", CARB_Defaults!L$11*$L87/CARB_Defaults!L$13)</f>
        <v/>
      </c>
      <c r="AJ87" s="81" t="str">
        <f t="shared" si="45"/>
        <v/>
      </c>
      <c r="AK87" s="81" t="str">
        <f t="shared" si="32"/>
        <v/>
      </c>
      <c r="AL87" s="81" t="str">
        <f t="shared" si="33"/>
        <v/>
      </c>
      <c r="AM87" s="81" t="str">
        <f t="shared" si="34"/>
        <v/>
      </c>
      <c r="AN87" s="81" t="str">
        <f t="shared" si="35"/>
        <v/>
      </c>
      <c r="AO87" s="82" t="str">
        <f t="shared" si="36"/>
        <v/>
      </c>
      <c r="AP87" s="82" t="str">
        <f t="shared" si="37"/>
        <v/>
      </c>
      <c r="AQ87" s="82" t="str">
        <f t="shared" si="38"/>
        <v/>
      </c>
      <c r="AR87" s="115" t="str">
        <f t="shared" si="39"/>
        <v/>
      </c>
      <c r="AS87" s="117" t="str">
        <f>IF(ROW()-ROW($A$73)&gt;$G$71,"",SUMIFS(CARB_EFs!AA$9:AA$20,CARB_EFs!$W$9:$W$20,Calculations!$J87,CARB_EFs!$Y$9:$Y$20,Calculations!$AV87))</f>
        <v/>
      </c>
      <c r="AT87" s="81" t="str">
        <f>IF(ROW()-ROW($A$73)&gt;$G$71,"",SUMIFS(CARB_EFs!AB$9:AB$20,CARB_EFs!$W$9:$W$20,Calculations!$J87,CARB_EFs!$Y$9:$Y$20,Calculations!$AV87))</f>
        <v/>
      </c>
      <c r="AU87" s="82" t="str">
        <f>IF(ROW()-ROW($A$73)&gt;$G$71,"",SUMIFS(CARB_EFs!AC$9:AC$20,CARB_EFs!$W$9:$W$20,Calculations!$J87,CARB_EFs!$Y$9:$Y$20,Calculations!$AV87))</f>
        <v/>
      </c>
      <c r="AV87" s="74" t="str">
        <f>IF(ROW()-ROW($A$73)&gt;$G$71,"",VLOOKUP($F87,CHOOSE($J87,CARB_EFs!$Y$9:$Y$11,CARB_EFs!$Y$12:$Y$14,CARB_EFs!$Y$15:$Y$17,CARB_EFs!$Y$18:$Y$20),1))</f>
        <v/>
      </c>
    </row>
    <row r="88" spans="2:48" x14ac:dyDescent="0.25">
      <c r="B88" s="44" t="str">
        <f>IF(ROW()-ROW($A$73)&gt;$G$71, "", Input!K42)</f>
        <v/>
      </c>
      <c r="C88" s="40" t="str">
        <f>IF(ROW()-ROW($A$73)&gt;$G$71,"",IF(Input!L42="N/A",INDEX(Input!D$28:D$87,MATCH($B88,Input!$C$28:$C$87,0)),Input!L42))</f>
        <v/>
      </c>
      <c r="D88" s="45" t="str">
        <f t="shared" si="40"/>
        <v/>
      </c>
      <c r="E88" s="45" t="str">
        <f t="array" ref="E88">IF(ROW()-ROW($A$73)&gt;$G$71, "", INDEX(CARB_Defaults!G$16:G$43, MATCH(C88&amp;D88,CARB_Defaults!I$16:I$43&amp;CARB_Defaults!H$16:H$43, 0)))</f>
        <v/>
      </c>
      <c r="F88" s="135" t="str">
        <f>IF(ROW()-ROW($A$73)&gt;$G$71, "", IF(Input!$N42="",$C$71-ROUND(VLOOKUP(C88,CARB_Defaults!$P$9:$T$36,3,FALSE),0),Input!$N42))</f>
        <v/>
      </c>
      <c r="G88" s="135" t="str">
        <f t="shared" si="41"/>
        <v/>
      </c>
      <c r="H88" s="62" t="str">
        <f>IF(ROW()-ROW($A$73)&gt;$G$71, "", IF(Input!O42="",VLOOKUP(C88,CARB_Defaults!$P$9:$T$36,5,FALSE),Input!O42))</f>
        <v/>
      </c>
      <c r="I88" s="45" t="str">
        <f>IF(ROW()-ROW($A$73)&gt;$G$71, "", IF(LEFT(E88,1)&lt;&gt;"C",
INDEX(CARB_Defaults!C$9:C$17,MATCH(H88,CARB_Defaults!D$9:D$17,1)),
INDEX(CARB_Defaults!C$18:C$27,MATCH(H88,CARB_Defaults!D$18:D$27,1))))</f>
        <v/>
      </c>
      <c r="J88" s="45" t="str">
        <f t="shared" si="42"/>
        <v/>
      </c>
      <c r="K88" s="65" t="str">
        <f>IF(ROW()-ROW($A$73)&gt;$G$71,"",INDEX(CARB_Defaults!Q$9:Q$36,MATCH($C88,CARB_Defaults!P$9:P$36,0)))</f>
        <v/>
      </c>
      <c r="L88" s="65" t="str">
        <f>IF(ROW()-ROW($A$73)&gt;$G$71, "", INDEX(CARB_EFs!K$9:K$2624, MATCH($E88&amp;"_"&amp;$I88&amp;"_"&amp;$G88, CARB_EFs!$B$9:$B$2624, 0)))</f>
        <v/>
      </c>
      <c r="M88" s="121" t="str">
        <f>IF(ROW()-ROW($A$73)&gt;$G$71, "", Input!M42)</f>
        <v/>
      </c>
      <c r="N88" s="98" t="str">
        <f>IF(ROW()-ROW($A$73)&gt;$G$71,"",INDEX(CARB_Defaults!S$9:S$36,MATCH($E88,CARB_Defaults!O$9:O$36,0)))</f>
        <v/>
      </c>
      <c r="O88" s="78" t="str">
        <f t="shared" si="43"/>
        <v/>
      </c>
      <c r="P88" s="74" t="str">
        <f>IF(ROW()-ROW($A$73)&gt;$G$71, "", INDEX(CARB_Defaults!R$9:R$36, MATCH(C88, CARB_Defaults!P$9:P$36, 0)))</f>
        <v/>
      </c>
      <c r="Q88" s="69" t="str">
        <f>IF(ROW()-ROW($A$73)&gt;$G$71, "", INDEX(CARB_EFs!I$9:I$2624, MATCH($E88&amp;"_"&amp;$I88&amp;"_"&amp;$G88, CARB_EFs!$B$9:$B$2624, 0)))</f>
        <v/>
      </c>
      <c r="R88" s="67" t="str">
        <f>IF(ROW()-ROW($A$73)&gt;$G$71, "", INDEX(CARB_EFs!J$9:J$2624, MATCH($E88&amp;"_"&amp;$I88&amp;"_"&amp;$G88, CARB_EFs!$B$9:$B$2624, 0)))</f>
        <v/>
      </c>
      <c r="S88" s="67" t="str">
        <f>IF(ROW()-ROW($A$73)&gt;$G$71, "", INDEX(CARB_EFs!H$9:H$2624, MATCH($E88&amp;"_"&amp;$I88&amp;"_"&amp;$G88, CARB_EFs!$B$9:$B$2624, 0)))</f>
        <v/>
      </c>
      <c r="T88" s="67" t="str">
        <f>IF(ROW()-ROW($A$73)&gt;$G$71, "", INDEX(CARB_EFs!F$9:F$2624, MATCH($E88&amp;"_"&amp;$I88&amp;"_"&amp;$G88, CARB_EFs!$B$9:$B$2624, 0)))</f>
        <v/>
      </c>
      <c r="U88" s="66" t="str">
        <f>IF(ROW()-ROW($A$73)&gt;$G$71, "", INDEX(CARB_EFs!G$9:G$2624, MATCH($E88&amp;"_"&amp;$I88&amp;"_"&amp;$G88, CARB_EFs!$B$9:$B$2624, 0)))</f>
        <v/>
      </c>
      <c r="V88" s="72" t="str">
        <f>IF(ROW()-ROW($A$73)&gt;$G$71, "", INDEX(CARB_EFs!T$9:T$64, MATCH($E88&amp;"_"&amp;$I88, CARB_EFs!$M$9:$M$64, 0)))</f>
        <v/>
      </c>
      <c r="W88" s="103" t="str">
        <f>IF(ROW()-ROW($A$73)&gt;$G$71, "", INDEX(CARB_EFs!U$9:U$64, MATCH($E88&amp;"_"&amp;$I88, CARB_EFs!$M$9:$M$64, 0)))</f>
        <v/>
      </c>
      <c r="X88" s="103" t="str">
        <f>IF(ROW()-ROW($A$73)&gt;$G$71, "", INDEX(CARB_EFs!S$9:S$64, MATCH($E88&amp;"_"&amp;$I88, CARB_EFs!$M$9:$M$64, 0)))</f>
        <v/>
      </c>
      <c r="Y88" s="103" t="str">
        <f>IF(ROW()-ROW($A$73)&gt;$G$71, "", INDEX(CARB_EFs!P$9:P$64, MATCH($E88&amp;"_"&amp;$I88, CARB_EFs!$M$9:$M$64, 0)))</f>
        <v/>
      </c>
      <c r="Z88" s="57" t="str">
        <f>IF(ROW()-ROW($A$73)&gt;$G$71, "", INDEX(CARB_EFs!R$9:R$64, MATCH($E88&amp;"_"&amp;$I88, CARB_EFs!$M$9:$M$64, 0)))</f>
        <v/>
      </c>
      <c r="AA88" s="68" t="str">
        <f t="shared" si="27"/>
        <v/>
      </c>
      <c r="AB88" s="67" t="str">
        <f t="shared" si="28"/>
        <v/>
      </c>
      <c r="AC88" s="67" t="str">
        <f t="shared" si="29"/>
        <v/>
      </c>
      <c r="AD88" s="67" t="str">
        <f t="shared" si="30"/>
        <v/>
      </c>
      <c r="AE88" s="67" t="str">
        <f t="shared" si="31"/>
        <v/>
      </c>
      <c r="AF88" s="67" t="str">
        <f t="shared" si="44"/>
        <v/>
      </c>
      <c r="AG88" s="67" t="str">
        <f>IF(ROW()-ROW($A$73)&gt;$G$71, "", CARB_Defaults!L$9*$L88/CARB_Defaults!L$13)</f>
        <v/>
      </c>
      <c r="AH88" s="67" t="str">
        <f>IF(ROW()-ROW($A$73)&gt;$G$71, "", CARB_Defaults!L$10*$L88/CARB_Defaults!L$13)</f>
        <v/>
      </c>
      <c r="AI88" s="66" t="str">
        <f>IF(ROW()-ROW($A$73)&gt;$G$71, "", CARB_Defaults!L$11*$L88/CARB_Defaults!L$13)</f>
        <v/>
      </c>
      <c r="AJ88" s="81" t="str">
        <f t="shared" si="45"/>
        <v/>
      </c>
      <c r="AK88" s="81" t="str">
        <f t="shared" si="32"/>
        <v/>
      </c>
      <c r="AL88" s="81" t="str">
        <f t="shared" si="33"/>
        <v/>
      </c>
      <c r="AM88" s="81" t="str">
        <f t="shared" si="34"/>
        <v/>
      </c>
      <c r="AN88" s="81" t="str">
        <f t="shared" si="35"/>
        <v/>
      </c>
      <c r="AO88" s="82" t="str">
        <f t="shared" si="36"/>
        <v/>
      </c>
      <c r="AP88" s="82" t="str">
        <f t="shared" si="37"/>
        <v/>
      </c>
      <c r="AQ88" s="82" t="str">
        <f t="shared" si="38"/>
        <v/>
      </c>
      <c r="AR88" s="115" t="str">
        <f t="shared" si="39"/>
        <v/>
      </c>
      <c r="AS88" s="117" t="str">
        <f>IF(ROW()-ROW($A$73)&gt;$G$71,"",SUMIFS(CARB_EFs!AA$9:AA$20,CARB_EFs!$W$9:$W$20,Calculations!$J88,CARB_EFs!$Y$9:$Y$20,Calculations!$AV88))</f>
        <v/>
      </c>
      <c r="AT88" s="81" t="str">
        <f>IF(ROW()-ROW($A$73)&gt;$G$71,"",SUMIFS(CARB_EFs!AB$9:AB$20,CARB_EFs!$W$9:$W$20,Calculations!$J88,CARB_EFs!$Y$9:$Y$20,Calculations!$AV88))</f>
        <v/>
      </c>
      <c r="AU88" s="82" t="str">
        <f>IF(ROW()-ROW($A$73)&gt;$G$71,"",SUMIFS(CARB_EFs!AC$9:AC$20,CARB_EFs!$W$9:$W$20,Calculations!$J88,CARB_EFs!$Y$9:$Y$20,Calculations!$AV88))</f>
        <v/>
      </c>
      <c r="AV88" s="74" t="str">
        <f>IF(ROW()-ROW($A$73)&gt;$G$71,"",VLOOKUP($F88,CHOOSE($J88,CARB_EFs!$Y$9:$Y$11,CARB_EFs!$Y$12:$Y$14,CARB_EFs!$Y$15:$Y$17,CARB_EFs!$Y$18:$Y$20),1))</f>
        <v/>
      </c>
    </row>
    <row r="89" spans="2:48" x14ac:dyDescent="0.25">
      <c r="B89" s="44" t="str">
        <f>IF(ROW()-ROW($A$73)&gt;$G$71, "", Input!K43)</f>
        <v/>
      </c>
      <c r="C89" s="40" t="str">
        <f>IF(ROW()-ROW($A$73)&gt;$G$71,"",IF(Input!L43="N/A",INDEX(Input!D$28:D$87,MATCH($B89,Input!$C$28:$C$87,0)),Input!L43))</f>
        <v/>
      </c>
      <c r="D89" s="45" t="str">
        <f t="shared" si="40"/>
        <v/>
      </c>
      <c r="E89" s="45" t="str">
        <f t="array" ref="E89">IF(ROW()-ROW($A$73)&gt;$G$71, "", INDEX(CARB_Defaults!G$16:G$43, MATCH(C89&amp;D89,CARB_Defaults!I$16:I$43&amp;CARB_Defaults!H$16:H$43, 0)))</f>
        <v/>
      </c>
      <c r="F89" s="135" t="str">
        <f>IF(ROW()-ROW($A$73)&gt;$G$71, "", IF(Input!$N43="",$C$71-ROUND(VLOOKUP(C89,CARB_Defaults!$P$9:$T$36,3,FALSE),0),Input!$N43))</f>
        <v/>
      </c>
      <c r="G89" s="135" t="str">
        <f t="shared" si="41"/>
        <v/>
      </c>
      <c r="H89" s="62" t="str">
        <f>IF(ROW()-ROW($A$73)&gt;$G$71, "", IF(Input!O43="",VLOOKUP(C89,CARB_Defaults!$P$9:$T$36,5,FALSE),Input!O43))</f>
        <v/>
      </c>
      <c r="I89" s="45" t="str">
        <f>IF(ROW()-ROW($A$73)&gt;$G$71, "", IF(LEFT(E89,1)&lt;&gt;"C",
INDEX(CARB_Defaults!C$9:C$17,MATCH(H89,CARB_Defaults!D$9:D$17,1)),
INDEX(CARB_Defaults!C$18:C$27,MATCH(H89,CARB_Defaults!D$18:D$27,1))))</f>
        <v/>
      </c>
      <c r="J89" s="45" t="str">
        <f t="shared" si="42"/>
        <v/>
      </c>
      <c r="K89" s="65" t="str">
        <f>IF(ROW()-ROW($A$73)&gt;$G$71,"",INDEX(CARB_Defaults!Q$9:Q$36,MATCH($C89,CARB_Defaults!P$9:P$36,0)))</f>
        <v/>
      </c>
      <c r="L89" s="65" t="str">
        <f>IF(ROW()-ROW($A$73)&gt;$G$71, "", INDEX(CARB_EFs!K$9:K$2624, MATCH($E89&amp;"_"&amp;$I89&amp;"_"&amp;$G89, CARB_EFs!$B$9:$B$2624, 0)))</f>
        <v/>
      </c>
      <c r="M89" s="121" t="str">
        <f>IF(ROW()-ROW($A$73)&gt;$G$71, "", Input!M43)</f>
        <v/>
      </c>
      <c r="N89" s="98" t="str">
        <f>IF(ROW()-ROW($A$73)&gt;$G$71,"",INDEX(CARB_Defaults!S$9:S$36,MATCH($E89,CARB_Defaults!O$9:O$36,0)))</f>
        <v/>
      </c>
      <c r="O89" s="78" t="str">
        <f t="shared" si="43"/>
        <v/>
      </c>
      <c r="P89" s="74" t="str">
        <f>IF(ROW()-ROW($A$73)&gt;$G$71, "", INDEX(CARB_Defaults!R$9:R$36, MATCH(C89, CARB_Defaults!P$9:P$36, 0)))</f>
        <v/>
      </c>
      <c r="Q89" s="69" t="str">
        <f>IF(ROW()-ROW($A$73)&gt;$G$71, "", INDEX(CARB_EFs!I$9:I$2624, MATCH($E89&amp;"_"&amp;$I89&amp;"_"&amp;$G89, CARB_EFs!$B$9:$B$2624, 0)))</f>
        <v/>
      </c>
      <c r="R89" s="67" t="str">
        <f>IF(ROW()-ROW($A$73)&gt;$G$71, "", INDEX(CARB_EFs!J$9:J$2624, MATCH($E89&amp;"_"&amp;$I89&amp;"_"&amp;$G89, CARB_EFs!$B$9:$B$2624, 0)))</f>
        <v/>
      </c>
      <c r="S89" s="67" t="str">
        <f>IF(ROW()-ROW($A$73)&gt;$G$71, "", INDEX(CARB_EFs!H$9:H$2624, MATCH($E89&amp;"_"&amp;$I89&amp;"_"&amp;$G89, CARB_EFs!$B$9:$B$2624, 0)))</f>
        <v/>
      </c>
      <c r="T89" s="67" t="str">
        <f>IF(ROW()-ROW($A$73)&gt;$G$71, "", INDEX(CARB_EFs!F$9:F$2624, MATCH($E89&amp;"_"&amp;$I89&amp;"_"&amp;$G89, CARB_EFs!$B$9:$B$2624, 0)))</f>
        <v/>
      </c>
      <c r="U89" s="66" t="str">
        <f>IF(ROW()-ROW($A$73)&gt;$G$71, "", INDEX(CARB_EFs!G$9:G$2624, MATCH($E89&amp;"_"&amp;$I89&amp;"_"&amp;$G89, CARB_EFs!$B$9:$B$2624, 0)))</f>
        <v/>
      </c>
      <c r="V89" s="72" t="str">
        <f>IF(ROW()-ROW($A$73)&gt;$G$71, "", INDEX(CARB_EFs!T$9:T$64, MATCH($E89&amp;"_"&amp;$I89, CARB_EFs!$M$9:$M$64, 0)))</f>
        <v/>
      </c>
      <c r="W89" s="103" t="str">
        <f>IF(ROW()-ROW($A$73)&gt;$G$71, "", INDEX(CARB_EFs!U$9:U$64, MATCH($E89&amp;"_"&amp;$I89, CARB_EFs!$M$9:$M$64, 0)))</f>
        <v/>
      </c>
      <c r="X89" s="103" t="str">
        <f>IF(ROW()-ROW($A$73)&gt;$G$71, "", INDEX(CARB_EFs!S$9:S$64, MATCH($E89&amp;"_"&amp;$I89, CARB_EFs!$M$9:$M$64, 0)))</f>
        <v/>
      </c>
      <c r="Y89" s="103" t="str">
        <f>IF(ROW()-ROW($A$73)&gt;$G$71, "", INDEX(CARB_EFs!P$9:P$64, MATCH($E89&amp;"_"&amp;$I89, CARB_EFs!$M$9:$M$64, 0)))</f>
        <v/>
      </c>
      <c r="Z89" s="57" t="str">
        <f>IF(ROW()-ROW($A$73)&gt;$G$71, "", INDEX(CARB_EFs!R$9:R$64, MATCH($E89&amp;"_"&amp;$I89, CARB_EFs!$M$9:$M$64, 0)))</f>
        <v/>
      </c>
      <c r="AA89" s="68" t="str">
        <f t="shared" si="27"/>
        <v/>
      </c>
      <c r="AB89" s="67" t="str">
        <f t="shared" si="28"/>
        <v/>
      </c>
      <c r="AC89" s="67" t="str">
        <f t="shared" si="29"/>
        <v/>
      </c>
      <c r="AD89" s="67" t="str">
        <f t="shared" si="30"/>
        <v/>
      </c>
      <c r="AE89" s="67" t="str">
        <f t="shared" si="31"/>
        <v/>
      </c>
      <c r="AF89" s="67" t="str">
        <f t="shared" si="44"/>
        <v/>
      </c>
      <c r="AG89" s="67" t="str">
        <f>IF(ROW()-ROW($A$73)&gt;$G$71, "", CARB_Defaults!L$9*$L89/CARB_Defaults!L$13)</f>
        <v/>
      </c>
      <c r="AH89" s="67" t="str">
        <f>IF(ROW()-ROW($A$73)&gt;$G$71, "", CARB_Defaults!L$10*$L89/CARB_Defaults!L$13)</f>
        <v/>
      </c>
      <c r="AI89" s="66" t="str">
        <f>IF(ROW()-ROW($A$73)&gt;$G$71, "", CARB_Defaults!L$11*$L89/CARB_Defaults!L$13)</f>
        <v/>
      </c>
      <c r="AJ89" s="81" t="str">
        <f t="shared" si="45"/>
        <v/>
      </c>
      <c r="AK89" s="81" t="str">
        <f t="shared" si="32"/>
        <v/>
      </c>
      <c r="AL89" s="81" t="str">
        <f t="shared" si="33"/>
        <v/>
      </c>
      <c r="AM89" s="81" t="str">
        <f t="shared" si="34"/>
        <v/>
      </c>
      <c r="AN89" s="81" t="str">
        <f t="shared" si="35"/>
        <v/>
      </c>
      <c r="AO89" s="82" t="str">
        <f t="shared" si="36"/>
        <v/>
      </c>
      <c r="AP89" s="82" t="str">
        <f t="shared" si="37"/>
        <v/>
      </c>
      <c r="AQ89" s="82" t="str">
        <f t="shared" si="38"/>
        <v/>
      </c>
      <c r="AR89" s="115" t="str">
        <f t="shared" si="39"/>
        <v/>
      </c>
      <c r="AS89" s="117" t="str">
        <f>IF(ROW()-ROW($A$73)&gt;$G$71,"",SUMIFS(CARB_EFs!AA$9:AA$20,CARB_EFs!$W$9:$W$20,Calculations!$J89,CARB_EFs!$Y$9:$Y$20,Calculations!$AV89))</f>
        <v/>
      </c>
      <c r="AT89" s="81" t="str">
        <f>IF(ROW()-ROW($A$73)&gt;$G$71,"",SUMIFS(CARB_EFs!AB$9:AB$20,CARB_EFs!$W$9:$W$20,Calculations!$J89,CARB_EFs!$Y$9:$Y$20,Calculations!$AV89))</f>
        <v/>
      </c>
      <c r="AU89" s="82" t="str">
        <f>IF(ROW()-ROW($A$73)&gt;$G$71,"",SUMIFS(CARB_EFs!AC$9:AC$20,CARB_EFs!$W$9:$W$20,Calculations!$J89,CARB_EFs!$Y$9:$Y$20,Calculations!$AV89))</f>
        <v/>
      </c>
      <c r="AV89" s="74" t="str">
        <f>IF(ROW()-ROW($A$73)&gt;$G$71,"",VLOOKUP($F89,CHOOSE($J89,CARB_EFs!$Y$9:$Y$11,CARB_EFs!$Y$12:$Y$14,CARB_EFs!$Y$15:$Y$17,CARB_EFs!$Y$18:$Y$20),1))</f>
        <v/>
      </c>
    </row>
    <row r="90" spans="2:48" x14ac:dyDescent="0.25">
      <c r="B90" s="44" t="str">
        <f>IF(ROW()-ROW($A$73)&gt;$G$71, "", Input!K44)</f>
        <v/>
      </c>
      <c r="C90" s="40" t="str">
        <f>IF(ROW()-ROW($A$73)&gt;$G$71,"",IF(Input!L44="N/A",INDEX(Input!D$28:D$87,MATCH($B90,Input!$C$28:$C$87,0)),Input!L44))</f>
        <v/>
      </c>
      <c r="D90" s="45" t="str">
        <f t="shared" si="40"/>
        <v/>
      </c>
      <c r="E90" s="45" t="str">
        <f t="array" ref="E90">IF(ROW()-ROW($A$73)&gt;$G$71, "", INDEX(CARB_Defaults!G$16:G$43, MATCH(C90&amp;D90,CARB_Defaults!I$16:I$43&amp;CARB_Defaults!H$16:H$43, 0)))</f>
        <v/>
      </c>
      <c r="F90" s="135" t="str">
        <f>IF(ROW()-ROW($A$73)&gt;$G$71, "", IF(Input!$N44="",$C$71-ROUND(VLOOKUP(C90,CARB_Defaults!$P$9:$T$36,3,FALSE),0),Input!$N44))</f>
        <v/>
      </c>
      <c r="G90" s="135" t="str">
        <f t="shared" si="41"/>
        <v/>
      </c>
      <c r="H90" s="62" t="str">
        <f>IF(ROW()-ROW($A$73)&gt;$G$71, "", IF(Input!O44="",VLOOKUP(C90,CARB_Defaults!$P$9:$T$36,5,FALSE),Input!O44))</f>
        <v/>
      </c>
      <c r="I90" s="45" t="str">
        <f>IF(ROW()-ROW($A$73)&gt;$G$71, "", IF(LEFT(E90,1)&lt;&gt;"C",
INDEX(CARB_Defaults!C$9:C$17,MATCH(H90,CARB_Defaults!D$9:D$17,1)),
INDEX(CARB_Defaults!C$18:C$27,MATCH(H90,CARB_Defaults!D$18:D$27,1))))</f>
        <v/>
      </c>
      <c r="J90" s="45" t="str">
        <f t="shared" si="42"/>
        <v/>
      </c>
      <c r="K90" s="65" t="str">
        <f>IF(ROW()-ROW($A$73)&gt;$G$71,"",INDEX(CARB_Defaults!Q$9:Q$36,MATCH($C90,CARB_Defaults!P$9:P$36,0)))</f>
        <v/>
      </c>
      <c r="L90" s="65" t="str">
        <f>IF(ROW()-ROW($A$73)&gt;$G$71, "", INDEX(CARB_EFs!K$9:K$2624, MATCH($E90&amp;"_"&amp;$I90&amp;"_"&amp;$G90, CARB_EFs!$B$9:$B$2624, 0)))</f>
        <v/>
      </c>
      <c r="M90" s="121" t="str">
        <f>IF(ROW()-ROW($A$73)&gt;$G$71, "", Input!M44)</f>
        <v/>
      </c>
      <c r="N90" s="98" t="str">
        <f>IF(ROW()-ROW($A$73)&gt;$G$71,"",INDEX(CARB_Defaults!S$9:S$36,MATCH($E90,CARB_Defaults!O$9:O$36,0)))</f>
        <v/>
      </c>
      <c r="O90" s="78" t="str">
        <f t="shared" si="43"/>
        <v/>
      </c>
      <c r="P90" s="74" t="str">
        <f>IF(ROW()-ROW($A$73)&gt;$G$71, "", INDEX(CARB_Defaults!R$9:R$36, MATCH(C90, CARB_Defaults!P$9:P$36, 0)))</f>
        <v/>
      </c>
      <c r="Q90" s="69" t="str">
        <f>IF(ROW()-ROW($A$73)&gt;$G$71, "", INDEX(CARB_EFs!I$9:I$2624, MATCH($E90&amp;"_"&amp;$I90&amp;"_"&amp;$G90, CARB_EFs!$B$9:$B$2624, 0)))</f>
        <v/>
      </c>
      <c r="R90" s="67" t="str">
        <f>IF(ROW()-ROW($A$73)&gt;$G$71, "", INDEX(CARB_EFs!J$9:J$2624, MATCH($E90&amp;"_"&amp;$I90&amp;"_"&amp;$G90, CARB_EFs!$B$9:$B$2624, 0)))</f>
        <v/>
      </c>
      <c r="S90" s="67" t="str">
        <f>IF(ROW()-ROW($A$73)&gt;$G$71, "", INDEX(CARB_EFs!H$9:H$2624, MATCH($E90&amp;"_"&amp;$I90&amp;"_"&amp;$G90, CARB_EFs!$B$9:$B$2624, 0)))</f>
        <v/>
      </c>
      <c r="T90" s="67" t="str">
        <f>IF(ROW()-ROW($A$73)&gt;$G$71, "", INDEX(CARB_EFs!F$9:F$2624, MATCH($E90&amp;"_"&amp;$I90&amp;"_"&amp;$G90, CARB_EFs!$B$9:$B$2624, 0)))</f>
        <v/>
      </c>
      <c r="U90" s="66" t="str">
        <f>IF(ROW()-ROW($A$73)&gt;$G$71, "", INDEX(CARB_EFs!G$9:G$2624, MATCH($E90&amp;"_"&amp;$I90&amp;"_"&amp;$G90, CARB_EFs!$B$9:$B$2624, 0)))</f>
        <v/>
      </c>
      <c r="V90" s="72" t="str">
        <f>IF(ROW()-ROW($A$73)&gt;$G$71, "", INDEX(CARB_EFs!T$9:T$64, MATCH($E90&amp;"_"&amp;$I90, CARB_EFs!$M$9:$M$64, 0)))</f>
        <v/>
      </c>
      <c r="W90" s="103" t="str">
        <f>IF(ROW()-ROW($A$73)&gt;$G$71, "", INDEX(CARB_EFs!U$9:U$64, MATCH($E90&amp;"_"&amp;$I90, CARB_EFs!$M$9:$M$64, 0)))</f>
        <v/>
      </c>
      <c r="X90" s="103" t="str">
        <f>IF(ROW()-ROW($A$73)&gt;$G$71, "", INDEX(CARB_EFs!S$9:S$64, MATCH($E90&amp;"_"&amp;$I90, CARB_EFs!$M$9:$M$64, 0)))</f>
        <v/>
      </c>
      <c r="Y90" s="103" t="str">
        <f>IF(ROW()-ROW($A$73)&gt;$G$71, "", INDEX(CARB_EFs!P$9:P$64, MATCH($E90&amp;"_"&amp;$I90, CARB_EFs!$M$9:$M$64, 0)))</f>
        <v/>
      </c>
      <c r="Z90" s="57" t="str">
        <f>IF(ROW()-ROW($A$73)&gt;$G$71, "", INDEX(CARB_EFs!R$9:R$64, MATCH($E90&amp;"_"&amp;$I90, CARB_EFs!$M$9:$M$64, 0)))</f>
        <v/>
      </c>
      <c r="AA90" s="68" t="str">
        <f t="shared" si="27"/>
        <v/>
      </c>
      <c r="AB90" s="67" t="str">
        <f t="shared" si="28"/>
        <v/>
      </c>
      <c r="AC90" s="67" t="str">
        <f t="shared" si="29"/>
        <v/>
      </c>
      <c r="AD90" s="67" t="str">
        <f t="shared" si="30"/>
        <v/>
      </c>
      <c r="AE90" s="67" t="str">
        <f t="shared" si="31"/>
        <v/>
      </c>
      <c r="AF90" s="67" t="str">
        <f t="shared" si="44"/>
        <v/>
      </c>
      <c r="AG90" s="67" t="str">
        <f>IF(ROW()-ROW($A$73)&gt;$G$71, "", CARB_Defaults!L$9*$L90/CARB_Defaults!L$13)</f>
        <v/>
      </c>
      <c r="AH90" s="67" t="str">
        <f>IF(ROW()-ROW($A$73)&gt;$G$71, "", CARB_Defaults!L$10*$L90/CARB_Defaults!L$13)</f>
        <v/>
      </c>
      <c r="AI90" s="66" t="str">
        <f>IF(ROW()-ROW($A$73)&gt;$G$71, "", CARB_Defaults!L$11*$L90/CARB_Defaults!L$13)</f>
        <v/>
      </c>
      <c r="AJ90" s="81" t="str">
        <f t="shared" si="45"/>
        <v/>
      </c>
      <c r="AK90" s="81" t="str">
        <f t="shared" si="32"/>
        <v/>
      </c>
      <c r="AL90" s="81" t="str">
        <f t="shared" si="33"/>
        <v/>
      </c>
      <c r="AM90" s="81" t="str">
        <f t="shared" si="34"/>
        <v/>
      </c>
      <c r="AN90" s="81" t="str">
        <f t="shared" si="35"/>
        <v/>
      </c>
      <c r="AO90" s="82" t="str">
        <f t="shared" si="36"/>
        <v/>
      </c>
      <c r="AP90" s="82" t="str">
        <f t="shared" si="37"/>
        <v/>
      </c>
      <c r="AQ90" s="82" t="str">
        <f t="shared" si="38"/>
        <v/>
      </c>
      <c r="AR90" s="115" t="str">
        <f t="shared" si="39"/>
        <v/>
      </c>
      <c r="AS90" s="117" t="str">
        <f>IF(ROW()-ROW($A$73)&gt;$G$71,"",SUMIFS(CARB_EFs!AA$9:AA$20,CARB_EFs!$W$9:$W$20,Calculations!$J90,CARB_EFs!$Y$9:$Y$20,Calculations!$AV90))</f>
        <v/>
      </c>
      <c r="AT90" s="81" t="str">
        <f>IF(ROW()-ROW($A$73)&gt;$G$71,"",SUMIFS(CARB_EFs!AB$9:AB$20,CARB_EFs!$W$9:$W$20,Calculations!$J90,CARB_EFs!$Y$9:$Y$20,Calculations!$AV90))</f>
        <v/>
      </c>
      <c r="AU90" s="82" t="str">
        <f>IF(ROW()-ROW($A$73)&gt;$G$71,"",SUMIFS(CARB_EFs!AC$9:AC$20,CARB_EFs!$W$9:$W$20,Calculations!$J90,CARB_EFs!$Y$9:$Y$20,Calculations!$AV90))</f>
        <v/>
      </c>
      <c r="AV90" s="74" t="str">
        <f>IF(ROW()-ROW($A$73)&gt;$G$71,"",VLOOKUP($F90,CHOOSE($J90,CARB_EFs!$Y$9:$Y$11,CARB_EFs!$Y$12:$Y$14,CARB_EFs!$Y$15:$Y$17,CARB_EFs!$Y$18:$Y$20),1))</f>
        <v/>
      </c>
    </row>
    <row r="91" spans="2:48" x14ac:dyDescent="0.25">
      <c r="B91" s="44" t="str">
        <f>IF(ROW()-ROW($A$73)&gt;$G$71, "", Input!K45)</f>
        <v/>
      </c>
      <c r="C91" s="40" t="str">
        <f>IF(ROW()-ROW($A$73)&gt;$G$71,"",IF(Input!L45="N/A",INDEX(Input!D$28:D$87,MATCH($B91,Input!$C$28:$C$87,0)),Input!L45))</f>
        <v/>
      </c>
      <c r="D91" s="45" t="str">
        <f t="shared" si="40"/>
        <v/>
      </c>
      <c r="E91" s="45" t="str">
        <f t="array" ref="E91">IF(ROW()-ROW($A$73)&gt;$G$71, "", INDEX(CARB_Defaults!G$16:G$43, MATCH(C91&amp;D91,CARB_Defaults!I$16:I$43&amp;CARB_Defaults!H$16:H$43, 0)))</f>
        <v/>
      </c>
      <c r="F91" s="135" t="str">
        <f>IF(ROW()-ROW($A$73)&gt;$G$71, "", IF(Input!$N45="",$C$71-ROUND(VLOOKUP(C91,CARB_Defaults!$P$9:$T$36,3,FALSE),0),Input!$N45))</f>
        <v/>
      </c>
      <c r="G91" s="135" t="str">
        <f t="shared" si="41"/>
        <v/>
      </c>
      <c r="H91" s="62" t="str">
        <f>IF(ROW()-ROW($A$73)&gt;$G$71, "", IF(Input!O45="",VLOOKUP(C91,CARB_Defaults!$P$9:$T$36,5,FALSE),Input!O45))</f>
        <v/>
      </c>
      <c r="I91" s="45" t="str">
        <f>IF(ROW()-ROW($A$73)&gt;$G$71, "", IF(LEFT(E91,1)&lt;&gt;"C",
INDEX(CARB_Defaults!C$9:C$17,MATCH(H91,CARB_Defaults!D$9:D$17,1)),
INDEX(CARB_Defaults!C$18:C$27,MATCH(H91,CARB_Defaults!D$18:D$27,1))))</f>
        <v/>
      </c>
      <c r="J91" s="45" t="str">
        <f t="shared" si="42"/>
        <v/>
      </c>
      <c r="K91" s="65" t="str">
        <f>IF(ROW()-ROW($A$73)&gt;$G$71,"",INDEX(CARB_Defaults!Q$9:Q$36,MATCH($C91,CARB_Defaults!P$9:P$36,0)))</f>
        <v/>
      </c>
      <c r="L91" s="65" t="str">
        <f>IF(ROW()-ROW($A$73)&gt;$G$71, "", INDEX(CARB_EFs!K$9:K$2624, MATCH($E91&amp;"_"&amp;$I91&amp;"_"&amp;$G91, CARB_EFs!$B$9:$B$2624, 0)))</f>
        <v/>
      </c>
      <c r="M91" s="121" t="str">
        <f>IF(ROW()-ROW($A$73)&gt;$G$71, "", Input!M45)</f>
        <v/>
      </c>
      <c r="N91" s="98" t="str">
        <f>IF(ROW()-ROW($A$73)&gt;$G$71,"",INDEX(CARB_Defaults!S$9:S$36,MATCH($E91,CARB_Defaults!O$9:O$36,0)))</f>
        <v/>
      </c>
      <c r="O91" s="78" t="str">
        <f t="shared" si="43"/>
        <v/>
      </c>
      <c r="P91" s="74" t="str">
        <f>IF(ROW()-ROW($A$73)&gt;$G$71, "", INDEX(CARB_Defaults!R$9:R$36, MATCH(C91, CARB_Defaults!P$9:P$36, 0)))</f>
        <v/>
      </c>
      <c r="Q91" s="69" t="str">
        <f>IF(ROW()-ROW($A$73)&gt;$G$71, "", INDEX(CARB_EFs!I$9:I$2624, MATCH($E91&amp;"_"&amp;$I91&amp;"_"&amp;$G91, CARB_EFs!$B$9:$B$2624, 0)))</f>
        <v/>
      </c>
      <c r="R91" s="67" t="str">
        <f>IF(ROW()-ROW($A$73)&gt;$G$71, "", INDEX(CARB_EFs!J$9:J$2624, MATCH($E91&amp;"_"&amp;$I91&amp;"_"&amp;$G91, CARB_EFs!$B$9:$B$2624, 0)))</f>
        <v/>
      </c>
      <c r="S91" s="67" t="str">
        <f>IF(ROW()-ROW($A$73)&gt;$G$71, "", INDEX(CARB_EFs!H$9:H$2624, MATCH($E91&amp;"_"&amp;$I91&amp;"_"&amp;$G91, CARB_EFs!$B$9:$B$2624, 0)))</f>
        <v/>
      </c>
      <c r="T91" s="67" t="str">
        <f>IF(ROW()-ROW($A$73)&gt;$G$71, "", INDEX(CARB_EFs!F$9:F$2624, MATCH($E91&amp;"_"&amp;$I91&amp;"_"&amp;$G91, CARB_EFs!$B$9:$B$2624, 0)))</f>
        <v/>
      </c>
      <c r="U91" s="66" t="str">
        <f>IF(ROW()-ROW($A$73)&gt;$G$71, "", INDEX(CARB_EFs!G$9:G$2624, MATCH($E91&amp;"_"&amp;$I91&amp;"_"&amp;$G91, CARB_EFs!$B$9:$B$2624, 0)))</f>
        <v/>
      </c>
      <c r="V91" s="72" t="str">
        <f>IF(ROW()-ROW($A$73)&gt;$G$71, "", INDEX(CARB_EFs!T$9:T$64, MATCH($E91&amp;"_"&amp;$I91, CARB_EFs!$M$9:$M$64, 0)))</f>
        <v/>
      </c>
      <c r="W91" s="103" t="str">
        <f>IF(ROW()-ROW($A$73)&gt;$G$71, "", INDEX(CARB_EFs!U$9:U$64, MATCH($E91&amp;"_"&amp;$I91, CARB_EFs!$M$9:$M$64, 0)))</f>
        <v/>
      </c>
      <c r="X91" s="103" t="str">
        <f>IF(ROW()-ROW($A$73)&gt;$G$71, "", INDEX(CARB_EFs!S$9:S$64, MATCH($E91&amp;"_"&amp;$I91, CARB_EFs!$M$9:$M$64, 0)))</f>
        <v/>
      </c>
      <c r="Y91" s="103" t="str">
        <f>IF(ROW()-ROW($A$73)&gt;$G$71, "", INDEX(CARB_EFs!P$9:P$64, MATCH($E91&amp;"_"&amp;$I91, CARB_EFs!$M$9:$M$64, 0)))</f>
        <v/>
      </c>
      <c r="Z91" s="57" t="str">
        <f>IF(ROW()-ROW($A$73)&gt;$G$71, "", INDEX(CARB_EFs!R$9:R$64, MATCH($E91&amp;"_"&amp;$I91, CARB_EFs!$M$9:$M$64, 0)))</f>
        <v/>
      </c>
      <c r="AA91" s="68" t="str">
        <f t="shared" si="27"/>
        <v/>
      </c>
      <c r="AB91" s="67" t="str">
        <f t="shared" si="28"/>
        <v/>
      </c>
      <c r="AC91" s="67" t="str">
        <f t="shared" si="29"/>
        <v/>
      </c>
      <c r="AD91" s="67" t="str">
        <f t="shared" si="30"/>
        <v/>
      </c>
      <c r="AE91" s="67" t="str">
        <f t="shared" si="31"/>
        <v/>
      </c>
      <c r="AF91" s="67" t="str">
        <f t="shared" si="44"/>
        <v/>
      </c>
      <c r="AG91" s="67" t="str">
        <f>IF(ROW()-ROW($A$73)&gt;$G$71, "", CARB_Defaults!L$9*$L91/CARB_Defaults!L$13)</f>
        <v/>
      </c>
      <c r="AH91" s="67" t="str">
        <f>IF(ROW()-ROW($A$73)&gt;$G$71, "", CARB_Defaults!L$10*$L91/CARB_Defaults!L$13)</f>
        <v/>
      </c>
      <c r="AI91" s="66" t="str">
        <f>IF(ROW()-ROW($A$73)&gt;$G$71, "", CARB_Defaults!L$11*$L91/CARB_Defaults!L$13)</f>
        <v/>
      </c>
      <c r="AJ91" s="81" t="str">
        <f t="shared" si="45"/>
        <v/>
      </c>
      <c r="AK91" s="81" t="str">
        <f t="shared" si="32"/>
        <v/>
      </c>
      <c r="AL91" s="81" t="str">
        <f t="shared" si="33"/>
        <v/>
      </c>
      <c r="AM91" s="81" t="str">
        <f t="shared" si="34"/>
        <v/>
      </c>
      <c r="AN91" s="81" t="str">
        <f t="shared" si="35"/>
        <v/>
      </c>
      <c r="AO91" s="82" t="str">
        <f t="shared" si="36"/>
        <v/>
      </c>
      <c r="AP91" s="82" t="str">
        <f t="shared" si="37"/>
        <v/>
      </c>
      <c r="AQ91" s="82" t="str">
        <f t="shared" si="38"/>
        <v/>
      </c>
      <c r="AR91" s="115" t="str">
        <f t="shared" si="39"/>
        <v/>
      </c>
      <c r="AS91" s="117" t="str">
        <f>IF(ROW()-ROW($A$73)&gt;$G$71,"",SUMIFS(CARB_EFs!AA$9:AA$20,CARB_EFs!$W$9:$W$20,Calculations!$J91,CARB_EFs!$Y$9:$Y$20,Calculations!$AV91))</f>
        <v/>
      </c>
      <c r="AT91" s="81" t="str">
        <f>IF(ROW()-ROW($A$73)&gt;$G$71,"",SUMIFS(CARB_EFs!AB$9:AB$20,CARB_EFs!$W$9:$W$20,Calculations!$J91,CARB_EFs!$Y$9:$Y$20,Calculations!$AV91))</f>
        <v/>
      </c>
      <c r="AU91" s="82" t="str">
        <f>IF(ROW()-ROW($A$73)&gt;$G$71,"",SUMIFS(CARB_EFs!AC$9:AC$20,CARB_EFs!$W$9:$W$20,Calculations!$J91,CARB_EFs!$Y$9:$Y$20,Calculations!$AV91))</f>
        <v/>
      </c>
      <c r="AV91" s="74" t="str">
        <f>IF(ROW()-ROW($A$73)&gt;$G$71,"",VLOOKUP($F91,CHOOSE($J91,CARB_EFs!$Y$9:$Y$11,CARB_EFs!$Y$12:$Y$14,CARB_EFs!$Y$15:$Y$17,CARB_EFs!$Y$18:$Y$20),1))</f>
        <v/>
      </c>
    </row>
    <row r="92" spans="2:48" x14ac:dyDescent="0.25">
      <c r="B92" s="44" t="str">
        <f>IF(ROW()-ROW($A$73)&gt;$G$71, "", Input!K46)</f>
        <v/>
      </c>
      <c r="C92" s="40" t="str">
        <f>IF(ROW()-ROW($A$73)&gt;$G$71,"",IF(Input!L46="N/A",INDEX(Input!D$28:D$87,MATCH($B92,Input!$C$28:$C$87,0)),Input!L46))</f>
        <v/>
      </c>
      <c r="D92" s="45" t="str">
        <f t="shared" si="40"/>
        <v/>
      </c>
      <c r="E92" s="45" t="str">
        <f t="array" ref="E92">IF(ROW()-ROW($A$73)&gt;$G$71, "", INDEX(CARB_Defaults!G$16:G$43, MATCH(C92&amp;D92,CARB_Defaults!I$16:I$43&amp;CARB_Defaults!H$16:H$43, 0)))</f>
        <v/>
      </c>
      <c r="F92" s="135" t="str">
        <f>IF(ROW()-ROW($A$73)&gt;$G$71, "", IF(Input!$N46="",$C$71-ROUND(VLOOKUP(C92,CARB_Defaults!$P$9:$T$36,3,FALSE),0),Input!$N46))</f>
        <v/>
      </c>
      <c r="G92" s="135" t="str">
        <f t="shared" si="41"/>
        <v/>
      </c>
      <c r="H92" s="62" t="str">
        <f>IF(ROW()-ROW($A$73)&gt;$G$71, "", IF(Input!O46="",VLOOKUP(C92,CARB_Defaults!$P$9:$T$36,5,FALSE),Input!O46))</f>
        <v/>
      </c>
      <c r="I92" s="45" t="str">
        <f>IF(ROW()-ROW($A$73)&gt;$G$71, "", IF(LEFT(E92,1)&lt;&gt;"C",
INDEX(CARB_Defaults!C$9:C$17,MATCH(H92,CARB_Defaults!D$9:D$17,1)),
INDEX(CARB_Defaults!C$18:C$27,MATCH(H92,CARB_Defaults!D$18:D$27,1))))</f>
        <v/>
      </c>
      <c r="J92" s="45" t="str">
        <f t="shared" si="42"/>
        <v/>
      </c>
      <c r="K92" s="65" t="str">
        <f>IF(ROW()-ROW($A$73)&gt;$G$71,"",INDEX(CARB_Defaults!Q$9:Q$36,MATCH($C92,CARB_Defaults!P$9:P$36,0)))</f>
        <v/>
      </c>
      <c r="L92" s="65" t="str">
        <f>IF(ROW()-ROW($A$73)&gt;$G$71, "", INDEX(CARB_EFs!K$9:K$2624, MATCH($E92&amp;"_"&amp;$I92&amp;"_"&amp;$G92, CARB_EFs!$B$9:$B$2624, 0)))</f>
        <v/>
      </c>
      <c r="M92" s="121" t="str">
        <f>IF(ROW()-ROW($A$73)&gt;$G$71, "", Input!M46)</f>
        <v/>
      </c>
      <c r="N92" s="98" t="str">
        <f>IF(ROW()-ROW($A$73)&gt;$G$71,"",INDEX(CARB_Defaults!S$9:S$36,MATCH($E92,CARB_Defaults!O$9:O$36,0)))</f>
        <v/>
      </c>
      <c r="O92" s="78" t="str">
        <f t="shared" si="43"/>
        <v/>
      </c>
      <c r="P92" s="74" t="str">
        <f>IF(ROW()-ROW($A$73)&gt;$G$71, "", INDEX(CARB_Defaults!R$9:R$36, MATCH(C92, CARB_Defaults!P$9:P$36, 0)))</f>
        <v/>
      </c>
      <c r="Q92" s="69" t="str">
        <f>IF(ROW()-ROW($A$73)&gt;$G$71, "", INDEX(CARB_EFs!I$9:I$2624, MATCH($E92&amp;"_"&amp;$I92&amp;"_"&amp;$G92, CARB_EFs!$B$9:$B$2624, 0)))</f>
        <v/>
      </c>
      <c r="R92" s="67" t="str">
        <f>IF(ROW()-ROW($A$73)&gt;$G$71, "", INDEX(CARB_EFs!J$9:J$2624, MATCH($E92&amp;"_"&amp;$I92&amp;"_"&amp;$G92, CARB_EFs!$B$9:$B$2624, 0)))</f>
        <v/>
      </c>
      <c r="S92" s="67" t="str">
        <f>IF(ROW()-ROW($A$73)&gt;$G$71, "", INDEX(CARB_EFs!H$9:H$2624, MATCH($E92&amp;"_"&amp;$I92&amp;"_"&amp;$G92, CARB_EFs!$B$9:$B$2624, 0)))</f>
        <v/>
      </c>
      <c r="T92" s="67" t="str">
        <f>IF(ROW()-ROW($A$73)&gt;$G$71, "", INDEX(CARB_EFs!F$9:F$2624, MATCH($E92&amp;"_"&amp;$I92&amp;"_"&amp;$G92, CARB_EFs!$B$9:$B$2624, 0)))</f>
        <v/>
      </c>
      <c r="U92" s="66" t="str">
        <f>IF(ROW()-ROW($A$73)&gt;$G$71, "", INDEX(CARB_EFs!G$9:G$2624, MATCH($E92&amp;"_"&amp;$I92&amp;"_"&amp;$G92, CARB_EFs!$B$9:$B$2624, 0)))</f>
        <v/>
      </c>
      <c r="V92" s="72" t="str">
        <f>IF(ROW()-ROW($A$73)&gt;$G$71, "", INDEX(CARB_EFs!T$9:T$64, MATCH($E92&amp;"_"&amp;$I92, CARB_EFs!$M$9:$M$64, 0)))</f>
        <v/>
      </c>
      <c r="W92" s="103" t="str">
        <f>IF(ROW()-ROW($A$73)&gt;$G$71, "", INDEX(CARB_EFs!U$9:U$64, MATCH($E92&amp;"_"&amp;$I92, CARB_EFs!$M$9:$M$64, 0)))</f>
        <v/>
      </c>
      <c r="X92" s="103" t="str">
        <f>IF(ROW()-ROW($A$73)&gt;$G$71, "", INDEX(CARB_EFs!S$9:S$64, MATCH($E92&amp;"_"&amp;$I92, CARB_EFs!$M$9:$M$64, 0)))</f>
        <v/>
      </c>
      <c r="Y92" s="103" t="str">
        <f>IF(ROW()-ROW($A$73)&gt;$G$71, "", INDEX(CARB_EFs!P$9:P$64, MATCH($E92&amp;"_"&amp;$I92, CARB_EFs!$M$9:$M$64, 0)))</f>
        <v/>
      </c>
      <c r="Z92" s="57" t="str">
        <f>IF(ROW()-ROW($A$73)&gt;$G$71, "", INDEX(CARB_EFs!R$9:R$64, MATCH($E92&amp;"_"&amp;$I92, CARB_EFs!$M$9:$M$64, 0)))</f>
        <v/>
      </c>
      <c r="AA92" s="68" t="str">
        <f t="shared" si="27"/>
        <v/>
      </c>
      <c r="AB92" s="67" t="str">
        <f t="shared" si="28"/>
        <v/>
      </c>
      <c r="AC92" s="67" t="str">
        <f t="shared" si="29"/>
        <v/>
      </c>
      <c r="AD92" s="67" t="str">
        <f t="shared" si="30"/>
        <v/>
      </c>
      <c r="AE92" s="67" t="str">
        <f t="shared" si="31"/>
        <v/>
      </c>
      <c r="AF92" s="67" t="str">
        <f t="shared" si="44"/>
        <v/>
      </c>
      <c r="AG92" s="67" t="str">
        <f>IF(ROW()-ROW($A$73)&gt;$G$71, "", CARB_Defaults!L$9*$L92/CARB_Defaults!L$13)</f>
        <v/>
      </c>
      <c r="AH92" s="67" t="str">
        <f>IF(ROW()-ROW($A$73)&gt;$G$71, "", CARB_Defaults!L$10*$L92/CARB_Defaults!L$13)</f>
        <v/>
      </c>
      <c r="AI92" s="66" t="str">
        <f>IF(ROW()-ROW($A$73)&gt;$G$71, "", CARB_Defaults!L$11*$L92/CARB_Defaults!L$13)</f>
        <v/>
      </c>
      <c r="AJ92" s="81" t="str">
        <f t="shared" si="45"/>
        <v/>
      </c>
      <c r="AK92" s="81" t="str">
        <f t="shared" si="32"/>
        <v/>
      </c>
      <c r="AL92" s="81" t="str">
        <f t="shared" si="33"/>
        <v/>
      </c>
      <c r="AM92" s="81" t="str">
        <f t="shared" si="34"/>
        <v/>
      </c>
      <c r="AN92" s="81" t="str">
        <f t="shared" si="35"/>
        <v/>
      </c>
      <c r="AO92" s="82" t="str">
        <f t="shared" si="36"/>
        <v/>
      </c>
      <c r="AP92" s="82" t="str">
        <f t="shared" si="37"/>
        <v/>
      </c>
      <c r="AQ92" s="82" t="str">
        <f t="shared" si="38"/>
        <v/>
      </c>
      <c r="AR92" s="115" t="str">
        <f t="shared" si="39"/>
        <v/>
      </c>
      <c r="AS92" s="117" t="str">
        <f>IF(ROW()-ROW($A$73)&gt;$G$71,"",SUMIFS(CARB_EFs!AA$9:AA$20,CARB_EFs!$W$9:$W$20,Calculations!$J92,CARB_EFs!$Y$9:$Y$20,Calculations!$AV92))</f>
        <v/>
      </c>
      <c r="AT92" s="81" t="str">
        <f>IF(ROW()-ROW($A$73)&gt;$G$71,"",SUMIFS(CARB_EFs!AB$9:AB$20,CARB_EFs!$W$9:$W$20,Calculations!$J92,CARB_EFs!$Y$9:$Y$20,Calculations!$AV92))</f>
        <v/>
      </c>
      <c r="AU92" s="82" t="str">
        <f>IF(ROW()-ROW($A$73)&gt;$G$71,"",SUMIFS(CARB_EFs!AC$9:AC$20,CARB_EFs!$W$9:$W$20,Calculations!$J92,CARB_EFs!$Y$9:$Y$20,Calculations!$AV92))</f>
        <v/>
      </c>
      <c r="AV92" s="74" t="str">
        <f>IF(ROW()-ROW($A$73)&gt;$G$71,"",VLOOKUP($F92,CHOOSE($J92,CARB_EFs!$Y$9:$Y$11,CARB_EFs!$Y$12:$Y$14,CARB_EFs!$Y$15:$Y$17,CARB_EFs!$Y$18:$Y$20),1))</f>
        <v/>
      </c>
    </row>
    <row r="93" spans="2:48" x14ac:dyDescent="0.25">
      <c r="B93" s="44" t="str">
        <f>IF(ROW()-ROW($A$73)&gt;$G$71, "", Input!K47)</f>
        <v/>
      </c>
      <c r="C93" s="40" t="str">
        <f>IF(ROW()-ROW($A$73)&gt;$G$71,"",IF(Input!L47="N/A",INDEX(Input!D$28:D$87,MATCH($B93,Input!$C$28:$C$87,0)),Input!L47))</f>
        <v/>
      </c>
      <c r="D93" s="45" t="str">
        <f t="shared" si="40"/>
        <v/>
      </c>
      <c r="E93" s="45" t="str">
        <f t="array" ref="E93">IF(ROW()-ROW($A$73)&gt;$G$71, "", INDEX(CARB_Defaults!G$16:G$43, MATCH(C93&amp;D93,CARB_Defaults!I$16:I$43&amp;CARB_Defaults!H$16:H$43, 0)))</f>
        <v/>
      </c>
      <c r="F93" s="135" t="str">
        <f>IF(ROW()-ROW($A$73)&gt;$G$71, "", IF(Input!$N47="",$C$71-ROUND(VLOOKUP(C93,CARB_Defaults!$P$9:$T$36,3,FALSE),0),Input!$N47))</f>
        <v/>
      </c>
      <c r="G93" s="135" t="str">
        <f t="shared" si="41"/>
        <v/>
      </c>
      <c r="H93" s="62" t="str">
        <f>IF(ROW()-ROW($A$73)&gt;$G$71, "", IF(Input!O47="",VLOOKUP(C93,CARB_Defaults!$P$9:$T$36,5,FALSE),Input!O47))</f>
        <v/>
      </c>
      <c r="I93" s="45" t="str">
        <f>IF(ROW()-ROW($A$73)&gt;$G$71, "", IF(LEFT(E93,1)&lt;&gt;"C",
INDEX(CARB_Defaults!C$9:C$17,MATCH(H93,CARB_Defaults!D$9:D$17,1)),
INDEX(CARB_Defaults!C$18:C$27,MATCH(H93,CARB_Defaults!D$18:D$27,1))))</f>
        <v/>
      </c>
      <c r="J93" s="45" t="str">
        <f t="shared" si="42"/>
        <v/>
      </c>
      <c r="K93" s="65" t="str">
        <f>IF(ROW()-ROW($A$73)&gt;$G$71,"",INDEX(CARB_Defaults!Q$9:Q$36,MATCH($C93,CARB_Defaults!P$9:P$36,0)))</f>
        <v/>
      </c>
      <c r="L93" s="65" t="str">
        <f>IF(ROW()-ROW($A$73)&gt;$G$71, "", INDEX(CARB_EFs!K$9:K$2624, MATCH($E93&amp;"_"&amp;$I93&amp;"_"&amp;$G93, CARB_EFs!$B$9:$B$2624, 0)))</f>
        <v/>
      </c>
      <c r="M93" s="121" t="str">
        <f>IF(ROW()-ROW($A$73)&gt;$G$71, "", Input!M47)</f>
        <v/>
      </c>
      <c r="N93" s="98" t="str">
        <f>IF(ROW()-ROW($A$73)&gt;$G$71,"",INDEX(CARB_Defaults!S$9:S$36,MATCH($E93,CARB_Defaults!O$9:O$36,0)))</f>
        <v/>
      </c>
      <c r="O93" s="78" t="str">
        <f t="shared" si="43"/>
        <v/>
      </c>
      <c r="P93" s="74" t="str">
        <f>IF(ROW()-ROW($A$73)&gt;$G$71, "", INDEX(CARB_Defaults!R$9:R$36, MATCH(C93, CARB_Defaults!P$9:P$36, 0)))</f>
        <v/>
      </c>
      <c r="Q93" s="69" t="str">
        <f>IF(ROW()-ROW($A$73)&gt;$G$71, "", INDEX(CARB_EFs!I$9:I$2624, MATCH($E93&amp;"_"&amp;$I93&amp;"_"&amp;$G93, CARB_EFs!$B$9:$B$2624, 0)))</f>
        <v/>
      </c>
      <c r="R93" s="67" t="str">
        <f>IF(ROW()-ROW($A$73)&gt;$G$71, "", INDEX(CARB_EFs!J$9:J$2624, MATCH($E93&amp;"_"&amp;$I93&amp;"_"&amp;$G93, CARB_EFs!$B$9:$B$2624, 0)))</f>
        <v/>
      </c>
      <c r="S93" s="67" t="str">
        <f>IF(ROW()-ROW($A$73)&gt;$G$71, "", INDEX(CARB_EFs!H$9:H$2624, MATCH($E93&amp;"_"&amp;$I93&amp;"_"&amp;$G93, CARB_EFs!$B$9:$B$2624, 0)))</f>
        <v/>
      </c>
      <c r="T93" s="67" t="str">
        <f>IF(ROW()-ROW($A$73)&gt;$G$71, "", INDEX(CARB_EFs!F$9:F$2624, MATCH($E93&amp;"_"&amp;$I93&amp;"_"&amp;$G93, CARB_EFs!$B$9:$B$2624, 0)))</f>
        <v/>
      </c>
      <c r="U93" s="66" t="str">
        <f>IF(ROW()-ROW($A$73)&gt;$G$71, "", INDEX(CARB_EFs!G$9:G$2624, MATCH($E93&amp;"_"&amp;$I93&amp;"_"&amp;$G93, CARB_EFs!$B$9:$B$2624, 0)))</f>
        <v/>
      </c>
      <c r="V93" s="72" t="str">
        <f>IF(ROW()-ROW($A$73)&gt;$G$71, "", INDEX(CARB_EFs!T$9:T$64, MATCH($E93&amp;"_"&amp;$I93, CARB_EFs!$M$9:$M$64, 0)))</f>
        <v/>
      </c>
      <c r="W93" s="103" t="str">
        <f>IF(ROW()-ROW($A$73)&gt;$G$71, "", INDEX(CARB_EFs!U$9:U$64, MATCH($E93&amp;"_"&amp;$I93, CARB_EFs!$M$9:$M$64, 0)))</f>
        <v/>
      </c>
      <c r="X93" s="103" t="str">
        <f>IF(ROW()-ROW($A$73)&gt;$G$71, "", INDEX(CARB_EFs!S$9:S$64, MATCH($E93&amp;"_"&amp;$I93, CARB_EFs!$M$9:$M$64, 0)))</f>
        <v/>
      </c>
      <c r="Y93" s="103" t="str">
        <f>IF(ROW()-ROW($A$73)&gt;$G$71, "", INDEX(CARB_EFs!P$9:P$64, MATCH($E93&amp;"_"&amp;$I93, CARB_EFs!$M$9:$M$64, 0)))</f>
        <v/>
      </c>
      <c r="Z93" s="57" t="str">
        <f>IF(ROW()-ROW($A$73)&gt;$G$71, "", INDEX(CARB_EFs!R$9:R$64, MATCH($E93&amp;"_"&amp;$I93, CARB_EFs!$M$9:$M$64, 0)))</f>
        <v/>
      </c>
      <c r="AA93" s="68" t="str">
        <f t="shared" si="27"/>
        <v/>
      </c>
      <c r="AB93" s="67" t="str">
        <f t="shared" si="28"/>
        <v/>
      </c>
      <c r="AC93" s="67" t="str">
        <f t="shared" si="29"/>
        <v/>
      </c>
      <c r="AD93" s="67" t="str">
        <f t="shared" si="30"/>
        <v/>
      </c>
      <c r="AE93" s="67" t="str">
        <f t="shared" si="31"/>
        <v/>
      </c>
      <c r="AF93" s="67" t="str">
        <f t="shared" si="44"/>
        <v/>
      </c>
      <c r="AG93" s="67" t="str">
        <f>IF(ROW()-ROW($A$73)&gt;$G$71, "", CARB_Defaults!L$9*$L93/CARB_Defaults!L$13)</f>
        <v/>
      </c>
      <c r="AH93" s="67" t="str">
        <f>IF(ROW()-ROW($A$73)&gt;$G$71, "", CARB_Defaults!L$10*$L93/CARB_Defaults!L$13)</f>
        <v/>
      </c>
      <c r="AI93" s="66" t="str">
        <f>IF(ROW()-ROW($A$73)&gt;$G$71, "", CARB_Defaults!L$11*$L93/CARB_Defaults!L$13)</f>
        <v/>
      </c>
      <c r="AJ93" s="81" t="str">
        <f t="shared" si="45"/>
        <v/>
      </c>
      <c r="AK93" s="81" t="str">
        <f t="shared" si="32"/>
        <v/>
      </c>
      <c r="AL93" s="81" t="str">
        <f t="shared" si="33"/>
        <v/>
      </c>
      <c r="AM93" s="81" t="str">
        <f t="shared" si="34"/>
        <v/>
      </c>
      <c r="AN93" s="81" t="str">
        <f t="shared" si="35"/>
        <v/>
      </c>
      <c r="AO93" s="82" t="str">
        <f t="shared" si="36"/>
        <v/>
      </c>
      <c r="AP93" s="82" t="str">
        <f t="shared" si="37"/>
        <v/>
      </c>
      <c r="AQ93" s="82" t="str">
        <f t="shared" si="38"/>
        <v/>
      </c>
      <c r="AR93" s="115" t="str">
        <f t="shared" si="39"/>
        <v/>
      </c>
      <c r="AS93" s="117" t="str">
        <f>IF(ROW()-ROW($A$73)&gt;$G$71,"",SUMIFS(CARB_EFs!AA$9:AA$20,CARB_EFs!$W$9:$W$20,Calculations!$J93,CARB_EFs!$Y$9:$Y$20,Calculations!$AV93))</f>
        <v/>
      </c>
      <c r="AT93" s="81" t="str">
        <f>IF(ROW()-ROW($A$73)&gt;$G$71,"",SUMIFS(CARB_EFs!AB$9:AB$20,CARB_EFs!$W$9:$W$20,Calculations!$J93,CARB_EFs!$Y$9:$Y$20,Calculations!$AV93))</f>
        <v/>
      </c>
      <c r="AU93" s="82" t="str">
        <f>IF(ROW()-ROW($A$73)&gt;$G$71,"",SUMIFS(CARB_EFs!AC$9:AC$20,CARB_EFs!$W$9:$W$20,Calculations!$J93,CARB_EFs!$Y$9:$Y$20,Calculations!$AV93))</f>
        <v/>
      </c>
      <c r="AV93" s="74" t="str">
        <f>IF(ROW()-ROW($A$73)&gt;$G$71,"",VLOOKUP($F93,CHOOSE($J93,CARB_EFs!$Y$9:$Y$11,CARB_EFs!$Y$12:$Y$14,CARB_EFs!$Y$15:$Y$17,CARB_EFs!$Y$18:$Y$20),1))</f>
        <v/>
      </c>
    </row>
    <row r="94" spans="2:48" x14ac:dyDescent="0.25">
      <c r="B94" s="44" t="str">
        <f>IF(ROW()-ROW($A$73)&gt;$G$71, "", Input!K48)</f>
        <v/>
      </c>
      <c r="C94" s="40" t="str">
        <f>IF(ROW()-ROW($A$73)&gt;$G$71,"",IF(Input!L48="N/A",INDEX(Input!D$28:D$87,MATCH($B94,Input!$C$28:$C$87,0)),Input!L48))</f>
        <v/>
      </c>
      <c r="D94" s="45" t="str">
        <f t="shared" si="40"/>
        <v/>
      </c>
      <c r="E94" s="45" t="str">
        <f t="array" ref="E94">IF(ROW()-ROW($A$73)&gt;$G$71, "", INDEX(CARB_Defaults!G$16:G$43, MATCH(C94&amp;D94,CARB_Defaults!I$16:I$43&amp;CARB_Defaults!H$16:H$43, 0)))</f>
        <v/>
      </c>
      <c r="F94" s="135" t="str">
        <f>IF(ROW()-ROW($A$73)&gt;$G$71, "", IF(Input!$N48="",$C$71-ROUND(VLOOKUP(C94,CARB_Defaults!$P$9:$T$36,3,FALSE),0),Input!$N48))</f>
        <v/>
      </c>
      <c r="G94" s="135" t="str">
        <f t="shared" si="41"/>
        <v/>
      </c>
      <c r="H94" s="62" t="str">
        <f>IF(ROW()-ROW($A$73)&gt;$G$71, "", IF(Input!O48="",VLOOKUP(C94,CARB_Defaults!$P$9:$T$36,5,FALSE),Input!O48))</f>
        <v/>
      </c>
      <c r="I94" s="45" t="str">
        <f>IF(ROW()-ROW($A$73)&gt;$G$71, "", IF(LEFT(E94,1)&lt;&gt;"C",
INDEX(CARB_Defaults!C$9:C$17,MATCH(H94,CARB_Defaults!D$9:D$17,1)),
INDEX(CARB_Defaults!C$18:C$27,MATCH(H94,CARB_Defaults!D$18:D$27,1))))</f>
        <v/>
      </c>
      <c r="J94" s="45" t="str">
        <f t="shared" si="42"/>
        <v/>
      </c>
      <c r="K94" s="65" t="str">
        <f>IF(ROW()-ROW($A$73)&gt;$G$71,"",INDEX(CARB_Defaults!Q$9:Q$36,MATCH($C94,CARB_Defaults!P$9:P$36,0)))</f>
        <v/>
      </c>
      <c r="L94" s="65" t="str">
        <f>IF(ROW()-ROW($A$73)&gt;$G$71, "", INDEX(CARB_EFs!K$9:K$2624, MATCH($E94&amp;"_"&amp;$I94&amp;"_"&amp;$G94, CARB_EFs!$B$9:$B$2624, 0)))</f>
        <v/>
      </c>
      <c r="M94" s="121" t="str">
        <f>IF(ROW()-ROW($A$73)&gt;$G$71, "", Input!M48)</f>
        <v/>
      </c>
      <c r="N94" s="98" t="str">
        <f>IF(ROW()-ROW($A$73)&gt;$G$71,"",INDEX(CARB_Defaults!S$9:S$36,MATCH($E94,CARB_Defaults!O$9:O$36,0)))</f>
        <v/>
      </c>
      <c r="O94" s="78" t="str">
        <f t="shared" si="43"/>
        <v/>
      </c>
      <c r="P94" s="74" t="str">
        <f>IF(ROW()-ROW($A$73)&gt;$G$71, "", INDEX(CARB_Defaults!R$9:R$36, MATCH(C94, CARB_Defaults!P$9:P$36, 0)))</f>
        <v/>
      </c>
      <c r="Q94" s="69" t="str">
        <f>IF(ROW()-ROW($A$73)&gt;$G$71, "", INDEX(CARB_EFs!I$9:I$2624, MATCH($E94&amp;"_"&amp;$I94&amp;"_"&amp;$G94, CARB_EFs!$B$9:$B$2624, 0)))</f>
        <v/>
      </c>
      <c r="R94" s="67" t="str">
        <f>IF(ROW()-ROW($A$73)&gt;$G$71, "", INDEX(CARB_EFs!J$9:J$2624, MATCH($E94&amp;"_"&amp;$I94&amp;"_"&amp;$G94, CARB_EFs!$B$9:$B$2624, 0)))</f>
        <v/>
      </c>
      <c r="S94" s="67" t="str">
        <f>IF(ROW()-ROW($A$73)&gt;$G$71, "", INDEX(CARB_EFs!H$9:H$2624, MATCH($E94&amp;"_"&amp;$I94&amp;"_"&amp;$G94, CARB_EFs!$B$9:$B$2624, 0)))</f>
        <v/>
      </c>
      <c r="T94" s="67" t="str">
        <f>IF(ROW()-ROW($A$73)&gt;$G$71, "", INDEX(CARB_EFs!F$9:F$2624, MATCH($E94&amp;"_"&amp;$I94&amp;"_"&amp;$G94, CARB_EFs!$B$9:$B$2624, 0)))</f>
        <v/>
      </c>
      <c r="U94" s="66" t="str">
        <f>IF(ROW()-ROW($A$73)&gt;$G$71, "", INDEX(CARB_EFs!G$9:G$2624, MATCH($E94&amp;"_"&amp;$I94&amp;"_"&amp;$G94, CARB_EFs!$B$9:$B$2624, 0)))</f>
        <v/>
      </c>
      <c r="V94" s="72" t="str">
        <f>IF(ROW()-ROW($A$73)&gt;$G$71, "", INDEX(CARB_EFs!T$9:T$64, MATCH($E94&amp;"_"&amp;$I94, CARB_EFs!$M$9:$M$64, 0)))</f>
        <v/>
      </c>
      <c r="W94" s="103" t="str">
        <f>IF(ROW()-ROW($A$73)&gt;$G$71, "", INDEX(CARB_EFs!U$9:U$64, MATCH($E94&amp;"_"&amp;$I94, CARB_EFs!$M$9:$M$64, 0)))</f>
        <v/>
      </c>
      <c r="X94" s="103" t="str">
        <f>IF(ROW()-ROW($A$73)&gt;$G$71, "", INDEX(CARB_EFs!S$9:S$64, MATCH($E94&amp;"_"&amp;$I94, CARB_EFs!$M$9:$M$64, 0)))</f>
        <v/>
      </c>
      <c r="Y94" s="103" t="str">
        <f>IF(ROW()-ROW($A$73)&gt;$G$71, "", INDEX(CARB_EFs!P$9:P$64, MATCH($E94&amp;"_"&amp;$I94, CARB_EFs!$M$9:$M$64, 0)))</f>
        <v/>
      </c>
      <c r="Z94" s="57" t="str">
        <f>IF(ROW()-ROW($A$73)&gt;$G$71, "", INDEX(CARB_EFs!R$9:R$64, MATCH($E94&amp;"_"&amp;$I94, CARB_EFs!$M$9:$M$64, 0)))</f>
        <v/>
      </c>
      <c r="AA94" s="68" t="str">
        <f t="shared" si="27"/>
        <v/>
      </c>
      <c r="AB94" s="67" t="str">
        <f t="shared" si="28"/>
        <v/>
      </c>
      <c r="AC94" s="67" t="str">
        <f t="shared" si="29"/>
        <v/>
      </c>
      <c r="AD94" s="67" t="str">
        <f t="shared" si="30"/>
        <v/>
      </c>
      <c r="AE94" s="67" t="str">
        <f t="shared" si="31"/>
        <v/>
      </c>
      <c r="AF94" s="67" t="str">
        <f t="shared" si="44"/>
        <v/>
      </c>
      <c r="AG94" s="67" t="str">
        <f>IF(ROW()-ROW($A$73)&gt;$G$71, "", CARB_Defaults!L$9*$L94/CARB_Defaults!L$13)</f>
        <v/>
      </c>
      <c r="AH94" s="67" t="str">
        <f>IF(ROW()-ROW($A$73)&gt;$G$71, "", CARB_Defaults!L$10*$L94/CARB_Defaults!L$13)</f>
        <v/>
      </c>
      <c r="AI94" s="66" t="str">
        <f>IF(ROW()-ROW($A$73)&gt;$G$71, "", CARB_Defaults!L$11*$L94/CARB_Defaults!L$13)</f>
        <v/>
      </c>
      <c r="AJ94" s="81" t="str">
        <f t="shared" si="45"/>
        <v/>
      </c>
      <c r="AK94" s="81" t="str">
        <f t="shared" si="32"/>
        <v/>
      </c>
      <c r="AL94" s="81" t="str">
        <f t="shared" si="33"/>
        <v/>
      </c>
      <c r="AM94" s="81" t="str">
        <f t="shared" si="34"/>
        <v/>
      </c>
      <c r="AN94" s="81" t="str">
        <f t="shared" si="35"/>
        <v/>
      </c>
      <c r="AO94" s="82" t="str">
        <f t="shared" si="36"/>
        <v/>
      </c>
      <c r="AP94" s="82" t="str">
        <f t="shared" si="37"/>
        <v/>
      </c>
      <c r="AQ94" s="82" t="str">
        <f t="shared" si="38"/>
        <v/>
      </c>
      <c r="AR94" s="115" t="str">
        <f t="shared" si="39"/>
        <v/>
      </c>
      <c r="AS94" s="117" t="str">
        <f>IF(ROW()-ROW($A$73)&gt;$G$71,"",SUMIFS(CARB_EFs!AA$9:AA$20,CARB_EFs!$W$9:$W$20,Calculations!$J94,CARB_EFs!$Y$9:$Y$20,Calculations!$AV94))</f>
        <v/>
      </c>
      <c r="AT94" s="81" t="str">
        <f>IF(ROW()-ROW($A$73)&gt;$G$71,"",SUMIFS(CARB_EFs!AB$9:AB$20,CARB_EFs!$W$9:$W$20,Calculations!$J94,CARB_EFs!$Y$9:$Y$20,Calculations!$AV94))</f>
        <v/>
      </c>
      <c r="AU94" s="82" t="str">
        <f>IF(ROW()-ROW($A$73)&gt;$G$71,"",SUMIFS(CARB_EFs!AC$9:AC$20,CARB_EFs!$W$9:$W$20,Calculations!$J94,CARB_EFs!$Y$9:$Y$20,Calculations!$AV94))</f>
        <v/>
      </c>
      <c r="AV94" s="74" t="str">
        <f>IF(ROW()-ROW($A$73)&gt;$G$71,"",VLOOKUP($F94,CHOOSE($J94,CARB_EFs!$Y$9:$Y$11,CARB_EFs!$Y$12:$Y$14,CARB_EFs!$Y$15:$Y$17,CARB_EFs!$Y$18:$Y$20),1))</f>
        <v/>
      </c>
    </row>
    <row r="95" spans="2:48" x14ac:dyDescent="0.25">
      <c r="B95" s="44" t="str">
        <f>IF(ROW()-ROW($A$73)&gt;$G$71, "", Input!K49)</f>
        <v/>
      </c>
      <c r="C95" s="40" t="str">
        <f>IF(ROW()-ROW($A$73)&gt;$G$71,"",IF(Input!L49="N/A",INDEX(Input!D$28:D$87,MATCH($B95,Input!$C$28:$C$87,0)),Input!L49))</f>
        <v/>
      </c>
      <c r="D95" s="45" t="str">
        <f t="shared" si="40"/>
        <v/>
      </c>
      <c r="E95" s="45" t="str">
        <f t="array" ref="E95">IF(ROW()-ROW($A$73)&gt;$G$71, "", INDEX(CARB_Defaults!G$16:G$43, MATCH(C95&amp;D95,CARB_Defaults!I$16:I$43&amp;CARB_Defaults!H$16:H$43, 0)))</f>
        <v/>
      </c>
      <c r="F95" s="135" t="str">
        <f>IF(ROW()-ROW($A$73)&gt;$G$71, "", IF(Input!$N49="",$C$71-ROUND(VLOOKUP(C95,CARB_Defaults!$P$9:$T$36,3,FALSE),0),Input!$N49))</f>
        <v/>
      </c>
      <c r="G95" s="135" t="str">
        <f t="shared" si="41"/>
        <v/>
      </c>
      <c r="H95" s="62" t="str">
        <f>IF(ROW()-ROW($A$73)&gt;$G$71, "", IF(Input!O49="",VLOOKUP(C95,CARB_Defaults!$P$9:$T$36,5,FALSE),Input!O49))</f>
        <v/>
      </c>
      <c r="I95" s="45" t="str">
        <f>IF(ROW()-ROW($A$73)&gt;$G$71, "", IF(LEFT(E95,1)&lt;&gt;"C",
INDEX(CARB_Defaults!C$9:C$17,MATCH(H95,CARB_Defaults!D$9:D$17,1)),
INDEX(CARB_Defaults!C$18:C$27,MATCH(H95,CARB_Defaults!D$18:D$27,1))))</f>
        <v/>
      </c>
      <c r="J95" s="45" t="str">
        <f t="shared" si="42"/>
        <v/>
      </c>
      <c r="K95" s="65" t="str">
        <f>IF(ROW()-ROW($A$73)&gt;$G$71,"",INDEX(CARB_Defaults!Q$9:Q$36,MATCH($C95,CARB_Defaults!P$9:P$36,0)))</f>
        <v/>
      </c>
      <c r="L95" s="65" t="str">
        <f>IF(ROW()-ROW($A$73)&gt;$G$71, "", INDEX(CARB_EFs!K$9:K$2624, MATCH($E95&amp;"_"&amp;$I95&amp;"_"&amp;$G95, CARB_EFs!$B$9:$B$2624, 0)))</f>
        <v/>
      </c>
      <c r="M95" s="121" t="str">
        <f>IF(ROW()-ROW($A$73)&gt;$G$71, "", Input!M49)</f>
        <v/>
      </c>
      <c r="N95" s="98" t="str">
        <f>IF(ROW()-ROW($A$73)&gt;$G$71,"",INDEX(CARB_Defaults!S$9:S$36,MATCH($E95,CARB_Defaults!O$9:O$36,0)))</f>
        <v/>
      </c>
      <c r="O95" s="78" t="str">
        <f t="shared" si="43"/>
        <v/>
      </c>
      <c r="P95" s="74" t="str">
        <f>IF(ROW()-ROW($A$73)&gt;$G$71, "", INDEX(CARB_Defaults!R$9:R$36, MATCH(C95, CARB_Defaults!P$9:P$36, 0)))</f>
        <v/>
      </c>
      <c r="Q95" s="69" t="str">
        <f>IF(ROW()-ROW($A$73)&gt;$G$71, "", INDEX(CARB_EFs!I$9:I$2624, MATCH($E95&amp;"_"&amp;$I95&amp;"_"&amp;$G95, CARB_EFs!$B$9:$B$2624, 0)))</f>
        <v/>
      </c>
      <c r="R95" s="67" t="str">
        <f>IF(ROW()-ROW($A$73)&gt;$G$71, "", INDEX(CARB_EFs!J$9:J$2624, MATCH($E95&amp;"_"&amp;$I95&amp;"_"&amp;$G95, CARB_EFs!$B$9:$B$2624, 0)))</f>
        <v/>
      </c>
      <c r="S95" s="67" t="str">
        <f>IF(ROW()-ROW($A$73)&gt;$G$71, "", INDEX(CARB_EFs!H$9:H$2624, MATCH($E95&amp;"_"&amp;$I95&amp;"_"&amp;$G95, CARB_EFs!$B$9:$B$2624, 0)))</f>
        <v/>
      </c>
      <c r="T95" s="67" t="str">
        <f>IF(ROW()-ROW($A$73)&gt;$G$71, "", INDEX(CARB_EFs!F$9:F$2624, MATCH($E95&amp;"_"&amp;$I95&amp;"_"&amp;$G95, CARB_EFs!$B$9:$B$2624, 0)))</f>
        <v/>
      </c>
      <c r="U95" s="66" t="str">
        <f>IF(ROW()-ROW($A$73)&gt;$G$71, "", INDEX(CARB_EFs!G$9:G$2624, MATCH($E95&amp;"_"&amp;$I95&amp;"_"&amp;$G95, CARB_EFs!$B$9:$B$2624, 0)))</f>
        <v/>
      </c>
      <c r="V95" s="72" t="str">
        <f>IF(ROW()-ROW($A$73)&gt;$G$71, "", INDEX(CARB_EFs!T$9:T$64, MATCH($E95&amp;"_"&amp;$I95, CARB_EFs!$M$9:$M$64, 0)))</f>
        <v/>
      </c>
      <c r="W95" s="103" t="str">
        <f>IF(ROW()-ROW($A$73)&gt;$G$71, "", INDEX(CARB_EFs!U$9:U$64, MATCH($E95&amp;"_"&amp;$I95, CARB_EFs!$M$9:$M$64, 0)))</f>
        <v/>
      </c>
      <c r="X95" s="103" t="str">
        <f>IF(ROW()-ROW($A$73)&gt;$G$71, "", INDEX(CARB_EFs!S$9:S$64, MATCH($E95&amp;"_"&amp;$I95, CARB_EFs!$M$9:$M$64, 0)))</f>
        <v/>
      </c>
      <c r="Y95" s="103" t="str">
        <f>IF(ROW()-ROW($A$73)&gt;$G$71, "", INDEX(CARB_EFs!P$9:P$64, MATCH($E95&amp;"_"&amp;$I95, CARB_EFs!$M$9:$M$64, 0)))</f>
        <v/>
      </c>
      <c r="Z95" s="57" t="str">
        <f>IF(ROW()-ROW($A$73)&gt;$G$71, "", INDEX(CARB_EFs!R$9:R$64, MATCH($E95&amp;"_"&amp;$I95, CARB_EFs!$M$9:$M$64, 0)))</f>
        <v/>
      </c>
      <c r="AA95" s="68" t="str">
        <f t="shared" si="27"/>
        <v/>
      </c>
      <c r="AB95" s="67" t="str">
        <f t="shared" si="28"/>
        <v/>
      </c>
      <c r="AC95" s="67" t="str">
        <f t="shared" si="29"/>
        <v/>
      </c>
      <c r="AD95" s="67" t="str">
        <f t="shared" si="30"/>
        <v/>
      </c>
      <c r="AE95" s="67" t="str">
        <f t="shared" si="31"/>
        <v/>
      </c>
      <c r="AF95" s="67" t="str">
        <f t="shared" si="44"/>
        <v/>
      </c>
      <c r="AG95" s="67" t="str">
        <f>IF(ROW()-ROW($A$73)&gt;$G$71, "", CARB_Defaults!L$9*$L95/CARB_Defaults!L$13)</f>
        <v/>
      </c>
      <c r="AH95" s="67" t="str">
        <f>IF(ROW()-ROW($A$73)&gt;$G$71, "", CARB_Defaults!L$10*$L95/CARB_Defaults!L$13)</f>
        <v/>
      </c>
      <c r="AI95" s="66" t="str">
        <f>IF(ROW()-ROW($A$73)&gt;$G$71, "", CARB_Defaults!L$11*$L95/CARB_Defaults!L$13)</f>
        <v/>
      </c>
      <c r="AJ95" s="81" t="str">
        <f t="shared" si="45"/>
        <v/>
      </c>
      <c r="AK95" s="81" t="str">
        <f t="shared" si="32"/>
        <v/>
      </c>
      <c r="AL95" s="81" t="str">
        <f t="shared" si="33"/>
        <v/>
      </c>
      <c r="AM95" s="81" t="str">
        <f t="shared" si="34"/>
        <v/>
      </c>
      <c r="AN95" s="81" t="str">
        <f t="shared" si="35"/>
        <v/>
      </c>
      <c r="AO95" s="82" t="str">
        <f t="shared" si="36"/>
        <v/>
      </c>
      <c r="AP95" s="82" t="str">
        <f t="shared" si="37"/>
        <v/>
      </c>
      <c r="AQ95" s="82" t="str">
        <f t="shared" si="38"/>
        <v/>
      </c>
      <c r="AR95" s="115" t="str">
        <f t="shared" si="39"/>
        <v/>
      </c>
      <c r="AS95" s="117" t="str">
        <f>IF(ROW()-ROW($A$73)&gt;$G$71,"",SUMIFS(CARB_EFs!AA$9:AA$20,CARB_EFs!$W$9:$W$20,Calculations!$J95,CARB_EFs!$Y$9:$Y$20,Calculations!$AV95))</f>
        <v/>
      </c>
      <c r="AT95" s="81" t="str">
        <f>IF(ROW()-ROW($A$73)&gt;$G$71,"",SUMIFS(CARB_EFs!AB$9:AB$20,CARB_EFs!$W$9:$W$20,Calculations!$J95,CARB_EFs!$Y$9:$Y$20,Calculations!$AV95))</f>
        <v/>
      </c>
      <c r="AU95" s="82" t="str">
        <f>IF(ROW()-ROW($A$73)&gt;$G$71,"",SUMIFS(CARB_EFs!AC$9:AC$20,CARB_EFs!$W$9:$W$20,Calculations!$J95,CARB_EFs!$Y$9:$Y$20,Calculations!$AV95))</f>
        <v/>
      </c>
      <c r="AV95" s="74" t="str">
        <f>IF(ROW()-ROW($A$73)&gt;$G$71,"",VLOOKUP($F95,CHOOSE($J95,CARB_EFs!$Y$9:$Y$11,CARB_EFs!$Y$12:$Y$14,CARB_EFs!$Y$15:$Y$17,CARB_EFs!$Y$18:$Y$20),1))</f>
        <v/>
      </c>
    </row>
    <row r="96" spans="2:48" x14ac:dyDescent="0.25">
      <c r="B96" s="44" t="str">
        <f>IF(ROW()-ROW($A$73)&gt;$G$71, "", Input!K50)</f>
        <v/>
      </c>
      <c r="C96" s="40" t="str">
        <f>IF(ROW()-ROW($A$73)&gt;$G$71,"",IF(Input!L50="N/A",INDEX(Input!D$28:D$87,MATCH($B96,Input!$C$28:$C$87,0)),Input!L50))</f>
        <v/>
      </c>
      <c r="D96" s="45" t="str">
        <f t="shared" si="40"/>
        <v/>
      </c>
      <c r="E96" s="45" t="str">
        <f t="array" ref="E96">IF(ROW()-ROW($A$73)&gt;$G$71, "", INDEX(CARB_Defaults!G$16:G$43, MATCH(C96&amp;D96,CARB_Defaults!I$16:I$43&amp;CARB_Defaults!H$16:H$43, 0)))</f>
        <v/>
      </c>
      <c r="F96" s="135" t="str">
        <f>IF(ROW()-ROW($A$73)&gt;$G$71, "", IF(Input!$N50="",$C$71-ROUND(VLOOKUP(C96,CARB_Defaults!$P$9:$T$36,3,FALSE),0),Input!$N50))</f>
        <v/>
      </c>
      <c r="G96" s="135" t="str">
        <f t="shared" si="41"/>
        <v/>
      </c>
      <c r="H96" s="62" t="str">
        <f>IF(ROW()-ROW($A$73)&gt;$G$71, "", IF(Input!O50="",VLOOKUP(C96,CARB_Defaults!$P$9:$T$36,5,FALSE),Input!O50))</f>
        <v/>
      </c>
      <c r="I96" s="45" t="str">
        <f>IF(ROW()-ROW($A$73)&gt;$G$71, "", IF(LEFT(E96,1)&lt;&gt;"C",
INDEX(CARB_Defaults!C$9:C$17,MATCH(H96,CARB_Defaults!D$9:D$17,1)),
INDEX(CARB_Defaults!C$18:C$27,MATCH(H96,CARB_Defaults!D$18:D$27,1))))</f>
        <v/>
      </c>
      <c r="J96" s="45" t="str">
        <f t="shared" si="42"/>
        <v/>
      </c>
      <c r="K96" s="65" t="str">
        <f>IF(ROW()-ROW($A$73)&gt;$G$71,"",INDEX(CARB_Defaults!Q$9:Q$36,MATCH($C96,CARB_Defaults!P$9:P$36,0)))</f>
        <v/>
      </c>
      <c r="L96" s="65" t="str">
        <f>IF(ROW()-ROW($A$73)&gt;$G$71, "", INDEX(CARB_EFs!K$9:K$2624, MATCH($E96&amp;"_"&amp;$I96&amp;"_"&amp;$G96, CARB_EFs!$B$9:$B$2624, 0)))</f>
        <v/>
      </c>
      <c r="M96" s="121" t="str">
        <f>IF(ROW()-ROW($A$73)&gt;$G$71, "", Input!M50)</f>
        <v/>
      </c>
      <c r="N96" s="98" t="str">
        <f>IF(ROW()-ROW($A$73)&gt;$G$71,"",INDEX(CARB_Defaults!S$9:S$36,MATCH($E96,CARB_Defaults!O$9:O$36,0)))</f>
        <v/>
      </c>
      <c r="O96" s="78" t="str">
        <f t="shared" si="43"/>
        <v/>
      </c>
      <c r="P96" s="74" t="str">
        <f>IF(ROW()-ROW($A$73)&gt;$G$71, "", INDEX(CARB_Defaults!R$9:R$36, MATCH(C96, CARB_Defaults!P$9:P$36, 0)))</f>
        <v/>
      </c>
      <c r="Q96" s="69" t="str">
        <f>IF(ROW()-ROW($A$73)&gt;$G$71, "", INDEX(CARB_EFs!I$9:I$2624, MATCH($E96&amp;"_"&amp;$I96&amp;"_"&amp;$G96, CARB_EFs!$B$9:$B$2624, 0)))</f>
        <v/>
      </c>
      <c r="R96" s="67" t="str">
        <f>IF(ROW()-ROW($A$73)&gt;$G$71, "", INDEX(CARB_EFs!J$9:J$2624, MATCH($E96&amp;"_"&amp;$I96&amp;"_"&amp;$G96, CARB_EFs!$B$9:$B$2624, 0)))</f>
        <v/>
      </c>
      <c r="S96" s="67" t="str">
        <f>IF(ROW()-ROW($A$73)&gt;$G$71, "", INDEX(CARB_EFs!H$9:H$2624, MATCH($E96&amp;"_"&amp;$I96&amp;"_"&amp;$G96, CARB_EFs!$B$9:$B$2624, 0)))</f>
        <v/>
      </c>
      <c r="T96" s="67" t="str">
        <f>IF(ROW()-ROW($A$73)&gt;$G$71, "", INDEX(CARB_EFs!F$9:F$2624, MATCH($E96&amp;"_"&amp;$I96&amp;"_"&amp;$G96, CARB_EFs!$B$9:$B$2624, 0)))</f>
        <v/>
      </c>
      <c r="U96" s="66" t="str">
        <f>IF(ROW()-ROW($A$73)&gt;$G$71, "", INDEX(CARB_EFs!G$9:G$2624, MATCH($E96&amp;"_"&amp;$I96&amp;"_"&amp;$G96, CARB_EFs!$B$9:$B$2624, 0)))</f>
        <v/>
      </c>
      <c r="V96" s="72" t="str">
        <f>IF(ROW()-ROW($A$73)&gt;$G$71, "", INDEX(CARB_EFs!T$9:T$64, MATCH($E96&amp;"_"&amp;$I96, CARB_EFs!$M$9:$M$64, 0)))</f>
        <v/>
      </c>
      <c r="W96" s="103" t="str">
        <f>IF(ROW()-ROW($A$73)&gt;$G$71, "", INDEX(CARB_EFs!U$9:U$64, MATCH($E96&amp;"_"&amp;$I96, CARB_EFs!$M$9:$M$64, 0)))</f>
        <v/>
      </c>
      <c r="X96" s="103" t="str">
        <f>IF(ROW()-ROW($A$73)&gt;$G$71, "", INDEX(CARB_EFs!S$9:S$64, MATCH($E96&amp;"_"&amp;$I96, CARB_EFs!$M$9:$M$64, 0)))</f>
        <v/>
      </c>
      <c r="Y96" s="103" t="str">
        <f>IF(ROW()-ROW($A$73)&gt;$G$71, "", INDEX(CARB_EFs!P$9:P$64, MATCH($E96&amp;"_"&amp;$I96, CARB_EFs!$M$9:$M$64, 0)))</f>
        <v/>
      </c>
      <c r="Z96" s="57" t="str">
        <f>IF(ROW()-ROW($A$73)&gt;$G$71, "", INDEX(CARB_EFs!R$9:R$64, MATCH($E96&amp;"_"&amp;$I96, CARB_EFs!$M$9:$M$64, 0)))</f>
        <v/>
      </c>
      <c r="AA96" s="68" t="str">
        <f t="shared" si="27"/>
        <v/>
      </c>
      <c r="AB96" s="67" t="str">
        <f t="shared" si="28"/>
        <v/>
      </c>
      <c r="AC96" s="67" t="str">
        <f t="shared" si="29"/>
        <v/>
      </c>
      <c r="AD96" s="67" t="str">
        <f t="shared" si="30"/>
        <v/>
      </c>
      <c r="AE96" s="67" t="str">
        <f t="shared" si="31"/>
        <v/>
      </c>
      <c r="AF96" s="67" t="str">
        <f t="shared" si="44"/>
        <v/>
      </c>
      <c r="AG96" s="67" t="str">
        <f>IF(ROW()-ROW($A$73)&gt;$G$71, "", CARB_Defaults!L$9*$L96/CARB_Defaults!L$13)</f>
        <v/>
      </c>
      <c r="AH96" s="67" t="str">
        <f>IF(ROW()-ROW($A$73)&gt;$G$71, "", CARB_Defaults!L$10*$L96/CARB_Defaults!L$13)</f>
        <v/>
      </c>
      <c r="AI96" s="66" t="str">
        <f>IF(ROW()-ROW($A$73)&gt;$G$71, "", CARB_Defaults!L$11*$L96/CARB_Defaults!L$13)</f>
        <v/>
      </c>
      <c r="AJ96" s="81" t="str">
        <f t="shared" si="45"/>
        <v/>
      </c>
      <c r="AK96" s="81" t="str">
        <f t="shared" si="32"/>
        <v/>
      </c>
      <c r="AL96" s="81" t="str">
        <f t="shared" si="33"/>
        <v/>
      </c>
      <c r="AM96" s="81" t="str">
        <f t="shared" si="34"/>
        <v/>
      </c>
      <c r="AN96" s="81" t="str">
        <f t="shared" si="35"/>
        <v/>
      </c>
      <c r="AO96" s="82" t="str">
        <f t="shared" si="36"/>
        <v/>
      </c>
      <c r="AP96" s="82" t="str">
        <f t="shared" si="37"/>
        <v/>
      </c>
      <c r="AQ96" s="82" t="str">
        <f t="shared" si="38"/>
        <v/>
      </c>
      <c r="AR96" s="115" t="str">
        <f t="shared" si="39"/>
        <v/>
      </c>
      <c r="AS96" s="117" t="str">
        <f>IF(ROW()-ROW($A$73)&gt;$G$71,"",SUMIFS(CARB_EFs!AA$9:AA$20,CARB_EFs!$W$9:$W$20,Calculations!$J96,CARB_EFs!$Y$9:$Y$20,Calculations!$AV96))</f>
        <v/>
      </c>
      <c r="AT96" s="81" t="str">
        <f>IF(ROW()-ROW($A$73)&gt;$G$71,"",SUMIFS(CARB_EFs!AB$9:AB$20,CARB_EFs!$W$9:$W$20,Calculations!$J96,CARB_EFs!$Y$9:$Y$20,Calculations!$AV96))</f>
        <v/>
      </c>
      <c r="AU96" s="82" t="str">
        <f>IF(ROW()-ROW($A$73)&gt;$G$71,"",SUMIFS(CARB_EFs!AC$9:AC$20,CARB_EFs!$W$9:$W$20,Calculations!$J96,CARB_EFs!$Y$9:$Y$20,Calculations!$AV96))</f>
        <v/>
      </c>
      <c r="AV96" s="74" t="str">
        <f>IF(ROW()-ROW($A$73)&gt;$G$71,"",VLOOKUP($F96,CHOOSE($J96,CARB_EFs!$Y$9:$Y$11,CARB_EFs!$Y$12:$Y$14,CARB_EFs!$Y$15:$Y$17,CARB_EFs!$Y$18:$Y$20),1))</f>
        <v/>
      </c>
    </row>
    <row r="97" spans="2:48" x14ac:dyDescent="0.25">
      <c r="B97" s="44" t="str">
        <f>IF(ROW()-ROW($A$73)&gt;$G$71, "", Input!K51)</f>
        <v/>
      </c>
      <c r="C97" s="40" t="str">
        <f>IF(ROW()-ROW($A$73)&gt;$G$71,"",IF(Input!L51="N/A",INDEX(Input!D$28:D$87,MATCH($B97,Input!$C$28:$C$87,0)),Input!L51))</f>
        <v/>
      </c>
      <c r="D97" s="45" t="str">
        <f t="shared" si="40"/>
        <v/>
      </c>
      <c r="E97" s="45" t="str">
        <f t="array" ref="E97">IF(ROW()-ROW($A$73)&gt;$G$71, "", INDEX(CARB_Defaults!G$16:G$43, MATCH(C97&amp;D97,CARB_Defaults!I$16:I$43&amp;CARB_Defaults!H$16:H$43, 0)))</f>
        <v/>
      </c>
      <c r="F97" s="135" t="str">
        <f>IF(ROW()-ROW($A$73)&gt;$G$71, "", IF(Input!$N51="",$C$71-ROUND(VLOOKUP(C97,CARB_Defaults!$P$9:$T$36,3,FALSE),0),Input!$N51))</f>
        <v/>
      </c>
      <c r="G97" s="135" t="str">
        <f t="shared" si="41"/>
        <v/>
      </c>
      <c r="H97" s="62" t="str">
        <f>IF(ROW()-ROW($A$73)&gt;$G$71, "", IF(Input!O51="",VLOOKUP(C97,CARB_Defaults!$P$9:$T$36,5,FALSE),Input!O51))</f>
        <v/>
      </c>
      <c r="I97" s="45" t="str">
        <f>IF(ROW()-ROW($A$73)&gt;$G$71, "", IF(LEFT(E97,1)&lt;&gt;"C",
INDEX(CARB_Defaults!C$9:C$17,MATCH(H97,CARB_Defaults!D$9:D$17,1)),
INDEX(CARB_Defaults!C$18:C$27,MATCH(H97,CARB_Defaults!D$18:D$27,1))))</f>
        <v/>
      </c>
      <c r="J97" s="45" t="str">
        <f t="shared" si="42"/>
        <v/>
      </c>
      <c r="K97" s="65" t="str">
        <f>IF(ROW()-ROW($A$73)&gt;$G$71,"",INDEX(CARB_Defaults!Q$9:Q$36,MATCH($C97,CARB_Defaults!P$9:P$36,0)))</f>
        <v/>
      </c>
      <c r="L97" s="65" t="str">
        <f>IF(ROW()-ROW($A$73)&gt;$G$71, "", INDEX(CARB_EFs!K$9:K$2624, MATCH($E97&amp;"_"&amp;$I97&amp;"_"&amp;$G97, CARB_EFs!$B$9:$B$2624, 0)))</f>
        <v/>
      </c>
      <c r="M97" s="121" t="str">
        <f>IF(ROW()-ROW($A$73)&gt;$G$71, "", Input!M51)</f>
        <v/>
      </c>
      <c r="N97" s="98" t="str">
        <f>IF(ROW()-ROW($A$73)&gt;$G$71,"",INDEX(CARB_Defaults!S$9:S$36,MATCH($E97,CARB_Defaults!O$9:O$36,0)))</f>
        <v/>
      </c>
      <c r="O97" s="78" t="str">
        <f t="shared" si="43"/>
        <v/>
      </c>
      <c r="P97" s="74" t="str">
        <f>IF(ROW()-ROW($A$73)&gt;$G$71, "", INDEX(CARB_Defaults!R$9:R$36, MATCH(C97, CARB_Defaults!P$9:P$36, 0)))</f>
        <v/>
      </c>
      <c r="Q97" s="69" t="str">
        <f>IF(ROW()-ROW($A$73)&gt;$G$71, "", INDEX(CARB_EFs!I$9:I$2624, MATCH($E97&amp;"_"&amp;$I97&amp;"_"&amp;$G97, CARB_EFs!$B$9:$B$2624, 0)))</f>
        <v/>
      </c>
      <c r="R97" s="67" t="str">
        <f>IF(ROW()-ROW($A$73)&gt;$G$71, "", INDEX(CARB_EFs!J$9:J$2624, MATCH($E97&amp;"_"&amp;$I97&amp;"_"&amp;$G97, CARB_EFs!$B$9:$B$2624, 0)))</f>
        <v/>
      </c>
      <c r="S97" s="67" t="str">
        <f>IF(ROW()-ROW($A$73)&gt;$G$71, "", INDEX(CARB_EFs!H$9:H$2624, MATCH($E97&amp;"_"&amp;$I97&amp;"_"&amp;$G97, CARB_EFs!$B$9:$B$2624, 0)))</f>
        <v/>
      </c>
      <c r="T97" s="67" t="str">
        <f>IF(ROW()-ROW($A$73)&gt;$G$71, "", INDEX(CARB_EFs!F$9:F$2624, MATCH($E97&amp;"_"&amp;$I97&amp;"_"&amp;$G97, CARB_EFs!$B$9:$B$2624, 0)))</f>
        <v/>
      </c>
      <c r="U97" s="66" t="str">
        <f>IF(ROW()-ROW($A$73)&gt;$G$71, "", INDEX(CARB_EFs!G$9:G$2624, MATCH($E97&amp;"_"&amp;$I97&amp;"_"&amp;$G97, CARB_EFs!$B$9:$B$2624, 0)))</f>
        <v/>
      </c>
      <c r="V97" s="72" t="str">
        <f>IF(ROW()-ROW($A$73)&gt;$G$71, "", INDEX(CARB_EFs!T$9:T$64, MATCH($E97&amp;"_"&amp;$I97, CARB_EFs!$M$9:$M$64, 0)))</f>
        <v/>
      </c>
      <c r="W97" s="103" t="str">
        <f>IF(ROW()-ROW($A$73)&gt;$G$71, "", INDEX(CARB_EFs!U$9:U$64, MATCH($E97&amp;"_"&amp;$I97, CARB_EFs!$M$9:$M$64, 0)))</f>
        <v/>
      </c>
      <c r="X97" s="103" t="str">
        <f>IF(ROW()-ROW($A$73)&gt;$G$71, "", INDEX(CARB_EFs!S$9:S$64, MATCH($E97&amp;"_"&amp;$I97, CARB_EFs!$M$9:$M$64, 0)))</f>
        <v/>
      </c>
      <c r="Y97" s="103" t="str">
        <f>IF(ROW()-ROW($A$73)&gt;$G$71, "", INDEX(CARB_EFs!P$9:P$64, MATCH($E97&amp;"_"&amp;$I97, CARB_EFs!$M$9:$M$64, 0)))</f>
        <v/>
      </c>
      <c r="Z97" s="57" t="str">
        <f>IF(ROW()-ROW($A$73)&gt;$G$71, "", INDEX(CARB_EFs!R$9:R$64, MATCH($E97&amp;"_"&amp;$I97, CARB_EFs!$M$9:$M$64, 0)))</f>
        <v/>
      </c>
      <c r="AA97" s="68" t="str">
        <f t="shared" si="27"/>
        <v/>
      </c>
      <c r="AB97" s="67" t="str">
        <f t="shared" si="28"/>
        <v/>
      </c>
      <c r="AC97" s="67" t="str">
        <f t="shared" si="29"/>
        <v/>
      </c>
      <c r="AD97" s="67" t="str">
        <f t="shared" si="30"/>
        <v/>
      </c>
      <c r="AE97" s="67" t="str">
        <f t="shared" si="31"/>
        <v/>
      </c>
      <c r="AF97" s="67" t="str">
        <f t="shared" si="44"/>
        <v/>
      </c>
      <c r="AG97" s="67" t="str">
        <f>IF(ROW()-ROW($A$73)&gt;$G$71, "", CARB_Defaults!L$9*$L97/CARB_Defaults!L$13)</f>
        <v/>
      </c>
      <c r="AH97" s="67" t="str">
        <f>IF(ROW()-ROW($A$73)&gt;$G$71, "", CARB_Defaults!L$10*$L97/CARB_Defaults!L$13)</f>
        <v/>
      </c>
      <c r="AI97" s="66" t="str">
        <f>IF(ROW()-ROW($A$73)&gt;$G$71, "", CARB_Defaults!L$11*$L97/CARB_Defaults!L$13)</f>
        <v/>
      </c>
      <c r="AJ97" s="81" t="str">
        <f t="shared" si="45"/>
        <v/>
      </c>
      <c r="AK97" s="81" t="str">
        <f t="shared" si="32"/>
        <v/>
      </c>
      <c r="AL97" s="81" t="str">
        <f t="shared" si="33"/>
        <v/>
      </c>
      <c r="AM97" s="81" t="str">
        <f t="shared" si="34"/>
        <v/>
      </c>
      <c r="AN97" s="81" t="str">
        <f t="shared" si="35"/>
        <v/>
      </c>
      <c r="AO97" s="82" t="str">
        <f t="shared" si="36"/>
        <v/>
      </c>
      <c r="AP97" s="82" t="str">
        <f t="shared" si="37"/>
        <v/>
      </c>
      <c r="AQ97" s="82" t="str">
        <f t="shared" si="38"/>
        <v/>
      </c>
      <c r="AR97" s="115" t="str">
        <f t="shared" si="39"/>
        <v/>
      </c>
      <c r="AS97" s="117" t="str">
        <f>IF(ROW()-ROW($A$73)&gt;$G$71,"",SUMIFS(CARB_EFs!AA$9:AA$20,CARB_EFs!$W$9:$W$20,Calculations!$J97,CARB_EFs!$Y$9:$Y$20,Calculations!$AV97))</f>
        <v/>
      </c>
      <c r="AT97" s="81" t="str">
        <f>IF(ROW()-ROW($A$73)&gt;$G$71,"",SUMIFS(CARB_EFs!AB$9:AB$20,CARB_EFs!$W$9:$W$20,Calculations!$J97,CARB_EFs!$Y$9:$Y$20,Calculations!$AV97))</f>
        <v/>
      </c>
      <c r="AU97" s="82" t="str">
        <f>IF(ROW()-ROW($A$73)&gt;$G$71,"",SUMIFS(CARB_EFs!AC$9:AC$20,CARB_EFs!$W$9:$W$20,Calculations!$J97,CARB_EFs!$Y$9:$Y$20,Calculations!$AV97))</f>
        <v/>
      </c>
      <c r="AV97" s="74" t="str">
        <f>IF(ROW()-ROW($A$73)&gt;$G$71,"",VLOOKUP($F97,CHOOSE($J97,CARB_EFs!$Y$9:$Y$11,CARB_EFs!$Y$12:$Y$14,CARB_EFs!$Y$15:$Y$17,CARB_EFs!$Y$18:$Y$20),1))</f>
        <v/>
      </c>
    </row>
    <row r="98" spans="2:48" x14ac:dyDescent="0.25">
      <c r="B98" s="44" t="str">
        <f>IF(ROW()-ROW($A$73)&gt;$G$71, "", Input!K52)</f>
        <v/>
      </c>
      <c r="C98" s="40" t="str">
        <f>IF(ROW()-ROW($A$73)&gt;$G$71,"",IF(Input!L52="N/A",INDEX(Input!D$28:D$87,MATCH($B98,Input!$C$28:$C$87,0)),Input!L52))</f>
        <v/>
      </c>
      <c r="D98" s="45" t="str">
        <f t="shared" si="40"/>
        <v/>
      </c>
      <c r="E98" s="45" t="str">
        <f t="array" ref="E98">IF(ROW()-ROW($A$73)&gt;$G$71, "", INDEX(CARB_Defaults!G$16:G$43, MATCH(C98&amp;D98,CARB_Defaults!I$16:I$43&amp;CARB_Defaults!H$16:H$43, 0)))</f>
        <v/>
      </c>
      <c r="F98" s="135" t="str">
        <f>IF(ROW()-ROW($A$73)&gt;$G$71, "", IF(Input!$N52="",$C$71-ROUND(VLOOKUP(C98,CARB_Defaults!$P$9:$T$36,3,FALSE),0),Input!$N52))</f>
        <v/>
      </c>
      <c r="G98" s="135" t="str">
        <f t="shared" si="41"/>
        <v/>
      </c>
      <c r="H98" s="62" t="str">
        <f>IF(ROW()-ROW($A$73)&gt;$G$71, "", IF(Input!O52="",VLOOKUP(C98,CARB_Defaults!$P$9:$T$36,5,FALSE),Input!O52))</f>
        <v/>
      </c>
      <c r="I98" s="45" t="str">
        <f>IF(ROW()-ROW($A$73)&gt;$G$71, "", IF(LEFT(E98,1)&lt;&gt;"C",
INDEX(CARB_Defaults!C$9:C$17,MATCH(H98,CARB_Defaults!D$9:D$17,1)),
INDEX(CARB_Defaults!C$18:C$27,MATCH(H98,CARB_Defaults!D$18:D$27,1))))</f>
        <v/>
      </c>
      <c r="J98" s="45" t="str">
        <f t="shared" si="42"/>
        <v/>
      </c>
      <c r="K98" s="65" t="str">
        <f>IF(ROW()-ROW($A$73)&gt;$G$71,"",INDEX(CARB_Defaults!Q$9:Q$36,MATCH($C98,CARB_Defaults!P$9:P$36,0)))</f>
        <v/>
      </c>
      <c r="L98" s="65" t="str">
        <f>IF(ROW()-ROW($A$73)&gt;$G$71, "", INDEX(CARB_EFs!K$9:K$2624, MATCH($E98&amp;"_"&amp;$I98&amp;"_"&amp;$G98, CARB_EFs!$B$9:$B$2624, 0)))</f>
        <v/>
      </c>
      <c r="M98" s="121" t="str">
        <f>IF(ROW()-ROW($A$73)&gt;$G$71, "", Input!M52)</f>
        <v/>
      </c>
      <c r="N98" s="98" t="str">
        <f>IF(ROW()-ROW($A$73)&gt;$G$71,"",INDEX(CARB_Defaults!S$9:S$36,MATCH($E98,CARB_Defaults!O$9:O$36,0)))</f>
        <v/>
      </c>
      <c r="O98" s="78" t="str">
        <f t="shared" si="43"/>
        <v/>
      </c>
      <c r="P98" s="74" t="str">
        <f>IF(ROW()-ROW($A$73)&gt;$G$71, "", INDEX(CARB_Defaults!R$9:R$36, MATCH(C98, CARB_Defaults!P$9:P$36, 0)))</f>
        <v/>
      </c>
      <c r="Q98" s="69" t="str">
        <f>IF(ROW()-ROW($A$73)&gt;$G$71, "", INDEX(CARB_EFs!I$9:I$2624, MATCH($E98&amp;"_"&amp;$I98&amp;"_"&amp;$G98, CARB_EFs!$B$9:$B$2624, 0)))</f>
        <v/>
      </c>
      <c r="R98" s="67" t="str">
        <f>IF(ROW()-ROW($A$73)&gt;$G$71, "", INDEX(CARB_EFs!J$9:J$2624, MATCH($E98&amp;"_"&amp;$I98&amp;"_"&amp;$G98, CARB_EFs!$B$9:$B$2624, 0)))</f>
        <v/>
      </c>
      <c r="S98" s="67" t="str">
        <f>IF(ROW()-ROW($A$73)&gt;$G$71, "", INDEX(CARB_EFs!H$9:H$2624, MATCH($E98&amp;"_"&amp;$I98&amp;"_"&amp;$G98, CARB_EFs!$B$9:$B$2624, 0)))</f>
        <v/>
      </c>
      <c r="T98" s="67" t="str">
        <f>IF(ROW()-ROW($A$73)&gt;$G$71, "", INDEX(CARB_EFs!F$9:F$2624, MATCH($E98&amp;"_"&amp;$I98&amp;"_"&amp;$G98, CARB_EFs!$B$9:$B$2624, 0)))</f>
        <v/>
      </c>
      <c r="U98" s="66" t="str">
        <f>IF(ROW()-ROW($A$73)&gt;$G$71, "", INDEX(CARB_EFs!G$9:G$2624, MATCH($E98&amp;"_"&amp;$I98&amp;"_"&amp;$G98, CARB_EFs!$B$9:$B$2624, 0)))</f>
        <v/>
      </c>
      <c r="V98" s="72" t="str">
        <f>IF(ROW()-ROW($A$73)&gt;$G$71, "", INDEX(CARB_EFs!T$9:T$64, MATCH($E98&amp;"_"&amp;$I98, CARB_EFs!$M$9:$M$64, 0)))</f>
        <v/>
      </c>
      <c r="W98" s="103" t="str">
        <f>IF(ROW()-ROW($A$73)&gt;$G$71, "", INDEX(CARB_EFs!U$9:U$64, MATCH($E98&amp;"_"&amp;$I98, CARB_EFs!$M$9:$M$64, 0)))</f>
        <v/>
      </c>
      <c r="X98" s="103" t="str">
        <f>IF(ROW()-ROW($A$73)&gt;$G$71, "", INDEX(CARB_EFs!S$9:S$64, MATCH($E98&amp;"_"&amp;$I98, CARB_EFs!$M$9:$M$64, 0)))</f>
        <v/>
      </c>
      <c r="Y98" s="103" t="str">
        <f>IF(ROW()-ROW($A$73)&gt;$G$71, "", INDEX(CARB_EFs!P$9:P$64, MATCH($E98&amp;"_"&amp;$I98, CARB_EFs!$M$9:$M$64, 0)))</f>
        <v/>
      </c>
      <c r="Z98" s="57" t="str">
        <f>IF(ROW()-ROW($A$73)&gt;$G$71, "", INDEX(CARB_EFs!R$9:R$64, MATCH($E98&amp;"_"&amp;$I98, CARB_EFs!$M$9:$M$64, 0)))</f>
        <v/>
      </c>
      <c r="AA98" s="68" t="str">
        <f t="shared" si="27"/>
        <v/>
      </c>
      <c r="AB98" s="67" t="str">
        <f t="shared" si="28"/>
        <v/>
      </c>
      <c r="AC98" s="67" t="str">
        <f t="shared" si="29"/>
        <v/>
      </c>
      <c r="AD98" s="67" t="str">
        <f t="shared" si="30"/>
        <v/>
      </c>
      <c r="AE98" s="67" t="str">
        <f t="shared" si="31"/>
        <v/>
      </c>
      <c r="AF98" s="67" t="str">
        <f t="shared" si="44"/>
        <v/>
      </c>
      <c r="AG98" s="67" t="str">
        <f>IF(ROW()-ROW($A$73)&gt;$G$71, "", CARB_Defaults!L$9*$L98/CARB_Defaults!L$13)</f>
        <v/>
      </c>
      <c r="AH98" s="67" t="str">
        <f>IF(ROW()-ROW($A$73)&gt;$G$71, "", CARB_Defaults!L$10*$L98/CARB_Defaults!L$13)</f>
        <v/>
      </c>
      <c r="AI98" s="66" t="str">
        <f>IF(ROW()-ROW($A$73)&gt;$G$71, "", CARB_Defaults!L$11*$L98/CARB_Defaults!L$13)</f>
        <v/>
      </c>
      <c r="AJ98" s="81" t="str">
        <f t="shared" si="45"/>
        <v/>
      </c>
      <c r="AK98" s="81" t="str">
        <f t="shared" si="32"/>
        <v/>
      </c>
      <c r="AL98" s="81" t="str">
        <f t="shared" si="33"/>
        <v/>
      </c>
      <c r="AM98" s="81" t="str">
        <f t="shared" si="34"/>
        <v/>
      </c>
      <c r="AN98" s="81" t="str">
        <f t="shared" si="35"/>
        <v/>
      </c>
      <c r="AO98" s="82" t="str">
        <f t="shared" si="36"/>
        <v/>
      </c>
      <c r="AP98" s="82" t="str">
        <f t="shared" si="37"/>
        <v/>
      </c>
      <c r="AQ98" s="82" t="str">
        <f t="shared" si="38"/>
        <v/>
      </c>
      <c r="AR98" s="115" t="str">
        <f t="shared" si="39"/>
        <v/>
      </c>
      <c r="AS98" s="117" t="str">
        <f>IF(ROW()-ROW($A$73)&gt;$G$71,"",SUMIFS(CARB_EFs!AA$9:AA$20,CARB_EFs!$W$9:$W$20,Calculations!$J98,CARB_EFs!$Y$9:$Y$20,Calculations!$AV98))</f>
        <v/>
      </c>
      <c r="AT98" s="81" t="str">
        <f>IF(ROW()-ROW($A$73)&gt;$G$71,"",SUMIFS(CARB_EFs!AB$9:AB$20,CARB_EFs!$W$9:$W$20,Calculations!$J98,CARB_EFs!$Y$9:$Y$20,Calculations!$AV98))</f>
        <v/>
      </c>
      <c r="AU98" s="82" t="str">
        <f>IF(ROW()-ROW($A$73)&gt;$G$71,"",SUMIFS(CARB_EFs!AC$9:AC$20,CARB_EFs!$W$9:$W$20,Calculations!$J98,CARB_EFs!$Y$9:$Y$20,Calculations!$AV98))</f>
        <v/>
      </c>
      <c r="AV98" s="74" t="str">
        <f>IF(ROW()-ROW($A$73)&gt;$G$71,"",VLOOKUP($F98,CHOOSE($J98,CARB_EFs!$Y$9:$Y$11,CARB_EFs!$Y$12:$Y$14,CARB_EFs!$Y$15:$Y$17,CARB_EFs!$Y$18:$Y$20),1))</f>
        <v/>
      </c>
    </row>
    <row r="99" spans="2:48" x14ac:dyDescent="0.25">
      <c r="B99" s="44" t="str">
        <f>IF(ROW()-ROW($A$73)&gt;$G$71, "", Input!K53)</f>
        <v/>
      </c>
      <c r="C99" s="40" t="str">
        <f>IF(ROW()-ROW($A$73)&gt;$G$71,"",IF(Input!L53="N/A",INDEX(Input!D$28:D$87,MATCH($B99,Input!$C$28:$C$87,0)),Input!L53))</f>
        <v/>
      </c>
      <c r="D99" s="45" t="str">
        <f t="shared" si="40"/>
        <v/>
      </c>
      <c r="E99" s="45" t="str">
        <f t="array" ref="E99">IF(ROW()-ROW($A$73)&gt;$G$71, "", INDEX(CARB_Defaults!G$16:G$43, MATCH(C99&amp;D99,CARB_Defaults!I$16:I$43&amp;CARB_Defaults!H$16:H$43, 0)))</f>
        <v/>
      </c>
      <c r="F99" s="135" t="str">
        <f>IF(ROW()-ROW($A$73)&gt;$G$71, "", IF(Input!$N53="",$C$71-ROUND(VLOOKUP(C99,CARB_Defaults!$P$9:$T$36,3,FALSE),0),Input!$N53))</f>
        <v/>
      </c>
      <c r="G99" s="135" t="str">
        <f t="shared" si="41"/>
        <v/>
      </c>
      <c r="H99" s="62" t="str">
        <f>IF(ROW()-ROW($A$73)&gt;$G$71, "", IF(Input!O53="",VLOOKUP(C99,CARB_Defaults!$P$9:$T$36,5,FALSE),Input!O53))</f>
        <v/>
      </c>
      <c r="I99" s="45" t="str">
        <f>IF(ROW()-ROW($A$73)&gt;$G$71, "", IF(LEFT(E99,1)&lt;&gt;"C",
INDEX(CARB_Defaults!C$9:C$17,MATCH(H99,CARB_Defaults!D$9:D$17,1)),
INDEX(CARB_Defaults!C$18:C$27,MATCH(H99,CARB_Defaults!D$18:D$27,1))))</f>
        <v/>
      </c>
      <c r="J99" s="45" t="str">
        <f t="shared" si="42"/>
        <v/>
      </c>
      <c r="K99" s="65" t="str">
        <f>IF(ROW()-ROW($A$73)&gt;$G$71,"",INDEX(CARB_Defaults!Q$9:Q$36,MATCH($C99,CARB_Defaults!P$9:P$36,0)))</f>
        <v/>
      </c>
      <c r="L99" s="65" t="str">
        <f>IF(ROW()-ROW($A$73)&gt;$G$71, "", INDEX(CARB_EFs!K$9:K$2624, MATCH($E99&amp;"_"&amp;$I99&amp;"_"&amp;$G99, CARB_EFs!$B$9:$B$2624, 0)))</f>
        <v/>
      </c>
      <c r="M99" s="121" t="str">
        <f>IF(ROW()-ROW($A$73)&gt;$G$71, "", Input!M53)</f>
        <v/>
      </c>
      <c r="N99" s="98" t="str">
        <f>IF(ROW()-ROW($A$73)&gt;$G$71,"",INDEX(CARB_Defaults!S$9:S$36,MATCH($E99,CARB_Defaults!O$9:O$36,0)))</f>
        <v/>
      </c>
      <c r="O99" s="78" t="str">
        <f t="shared" si="43"/>
        <v/>
      </c>
      <c r="P99" s="74" t="str">
        <f>IF(ROW()-ROW($A$73)&gt;$G$71, "", INDEX(CARB_Defaults!R$9:R$36, MATCH(C99, CARB_Defaults!P$9:P$36, 0)))</f>
        <v/>
      </c>
      <c r="Q99" s="69" t="str">
        <f>IF(ROW()-ROW($A$73)&gt;$G$71, "", INDEX(CARB_EFs!I$9:I$2624, MATCH($E99&amp;"_"&amp;$I99&amp;"_"&amp;$G99, CARB_EFs!$B$9:$B$2624, 0)))</f>
        <v/>
      </c>
      <c r="R99" s="67" t="str">
        <f>IF(ROW()-ROW($A$73)&gt;$G$71, "", INDEX(CARB_EFs!J$9:J$2624, MATCH($E99&amp;"_"&amp;$I99&amp;"_"&amp;$G99, CARB_EFs!$B$9:$B$2624, 0)))</f>
        <v/>
      </c>
      <c r="S99" s="67" t="str">
        <f>IF(ROW()-ROW($A$73)&gt;$G$71, "", INDEX(CARB_EFs!H$9:H$2624, MATCH($E99&amp;"_"&amp;$I99&amp;"_"&amp;$G99, CARB_EFs!$B$9:$B$2624, 0)))</f>
        <v/>
      </c>
      <c r="T99" s="67" t="str">
        <f>IF(ROW()-ROW($A$73)&gt;$G$71, "", INDEX(CARB_EFs!F$9:F$2624, MATCH($E99&amp;"_"&amp;$I99&amp;"_"&amp;$G99, CARB_EFs!$B$9:$B$2624, 0)))</f>
        <v/>
      </c>
      <c r="U99" s="66" t="str">
        <f>IF(ROW()-ROW($A$73)&gt;$G$71, "", INDEX(CARB_EFs!G$9:G$2624, MATCH($E99&amp;"_"&amp;$I99&amp;"_"&amp;$G99, CARB_EFs!$B$9:$B$2624, 0)))</f>
        <v/>
      </c>
      <c r="V99" s="72" t="str">
        <f>IF(ROW()-ROW($A$73)&gt;$G$71, "", INDEX(CARB_EFs!T$9:T$64, MATCH($E99&amp;"_"&amp;$I99, CARB_EFs!$M$9:$M$64, 0)))</f>
        <v/>
      </c>
      <c r="W99" s="103" t="str">
        <f>IF(ROW()-ROW($A$73)&gt;$G$71, "", INDEX(CARB_EFs!U$9:U$64, MATCH($E99&amp;"_"&amp;$I99, CARB_EFs!$M$9:$M$64, 0)))</f>
        <v/>
      </c>
      <c r="X99" s="103" t="str">
        <f>IF(ROW()-ROW($A$73)&gt;$G$71, "", INDEX(CARB_EFs!S$9:S$64, MATCH($E99&amp;"_"&amp;$I99, CARB_EFs!$M$9:$M$64, 0)))</f>
        <v/>
      </c>
      <c r="Y99" s="103" t="str">
        <f>IF(ROW()-ROW($A$73)&gt;$G$71, "", INDEX(CARB_EFs!P$9:P$64, MATCH($E99&amp;"_"&amp;$I99, CARB_EFs!$M$9:$M$64, 0)))</f>
        <v/>
      </c>
      <c r="Z99" s="57" t="str">
        <f>IF(ROW()-ROW($A$73)&gt;$G$71, "", INDEX(CARB_EFs!R$9:R$64, MATCH($E99&amp;"_"&amp;$I99, CARB_EFs!$M$9:$M$64, 0)))</f>
        <v/>
      </c>
      <c r="AA99" s="68" t="str">
        <f t="shared" si="27"/>
        <v/>
      </c>
      <c r="AB99" s="67" t="str">
        <f t="shared" si="28"/>
        <v/>
      </c>
      <c r="AC99" s="67" t="str">
        <f t="shared" si="29"/>
        <v/>
      </c>
      <c r="AD99" s="67" t="str">
        <f t="shared" si="30"/>
        <v/>
      </c>
      <c r="AE99" s="67" t="str">
        <f t="shared" si="31"/>
        <v/>
      </c>
      <c r="AF99" s="67" t="str">
        <f t="shared" si="44"/>
        <v/>
      </c>
      <c r="AG99" s="67" t="str">
        <f>IF(ROW()-ROW($A$73)&gt;$G$71, "", CARB_Defaults!L$9*$L99/CARB_Defaults!L$13)</f>
        <v/>
      </c>
      <c r="AH99" s="67" t="str">
        <f>IF(ROW()-ROW($A$73)&gt;$G$71, "", CARB_Defaults!L$10*$L99/CARB_Defaults!L$13)</f>
        <v/>
      </c>
      <c r="AI99" s="66" t="str">
        <f>IF(ROW()-ROW($A$73)&gt;$G$71, "", CARB_Defaults!L$11*$L99/CARB_Defaults!L$13)</f>
        <v/>
      </c>
      <c r="AJ99" s="81" t="str">
        <f t="shared" si="45"/>
        <v/>
      </c>
      <c r="AK99" s="81" t="str">
        <f t="shared" si="32"/>
        <v/>
      </c>
      <c r="AL99" s="81" t="str">
        <f t="shared" si="33"/>
        <v/>
      </c>
      <c r="AM99" s="81" t="str">
        <f t="shared" si="34"/>
        <v/>
      </c>
      <c r="AN99" s="81" t="str">
        <f t="shared" si="35"/>
        <v/>
      </c>
      <c r="AO99" s="82" t="str">
        <f t="shared" si="36"/>
        <v/>
      </c>
      <c r="AP99" s="82" t="str">
        <f t="shared" si="37"/>
        <v/>
      </c>
      <c r="AQ99" s="82" t="str">
        <f t="shared" si="38"/>
        <v/>
      </c>
      <c r="AR99" s="115" t="str">
        <f t="shared" si="39"/>
        <v/>
      </c>
      <c r="AS99" s="117" t="str">
        <f>IF(ROW()-ROW($A$73)&gt;$G$71,"",SUMIFS(CARB_EFs!AA$9:AA$20,CARB_EFs!$W$9:$W$20,Calculations!$J99,CARB_EFs!$Y$9:$Y$20,Calculations!$AV99))</f>
        <v/>
      </c>
      <c r="AT99" s="81" t="str">
        <f>IF(ROW()-ROW($A$73)&gt;$G$71,"",SUMIFS(CARB_EFs!AB$9:AB$20,CARB_EFs!$W$9:$W$20,Calculations!$J99,CARB_EFs!$Y$9:$Y$20,Calculations!$AV99))</f>
        <v/>
      </c>
      <c r="AU99" s="82" t="str">
        <f>IF(ROW()-ROW($A$73)&gt;$G$71,"",SUMIFS(CARB_EFs!AC$9:AC$20,CARB_EFs!$W$9:$W$20,Calculations!$J99,CARB_EFs!$Y$9:$Y$20,Calculations!$AV99))</f>
        <v/>
      </c>
      <c r="AV99" s="74" t="str">
        <f>IF(ROW()-ROW($A$73)&gt;$G$71,"",VLOOKUP($F99,CHOOSE($J99,CARB_EFs!$Y$9:$Y$11,CARB_EFs!$Y$12:$Y$14,CARB_EFs!$Y$15:$Y$17,CARB_EFs!$Y$18:$Y$20),1))</f>
        <v/>
      </c>
    </row>
    <row r="100" spans="2:48" x14ac:dyDescent="0.25">
      <c r="B100" s="44" t="str">
        <f>IF(ROW()-ROW($A$73)&gt;$G$71, "", Input!K54)</f>
        <v/>
      </c>
      <c r="C100" s="40" t="str">
        <f>IF(ROW()-ROW($A$73)&gt;$G$71,"",IF(Input!L54="N/A",INDEX(Input!D$28:D$87,MATCH($B100,Input!$C$28:$C$87,0)),Input!L54))</f>
        <v/>
      </c>
      <c r="D100" s="45" t="str">
        <f t="shared" si="40"/>
        <v/>
      </c>
      <c r="E100" s="45" t="str">
        <f t="array" ref="E100">IF(ROW()-ROW($A$73)&gt;$G$71, "", INDEX(CARB_Defaults!G$16:G$43, MATCH(C100&amp;D100,CARB_Defaults!I$16:I$43&amp;CARB_Defaults!H$16:H$43, 0)))</f>
        <v/>
      </c>
      <c r="F100" s="135" t="str">
        <f>IF(ROW()-ROW($A$73)&gt;$G$71, "", IF(Input!$N54="",$C$71-ROUND(VLOOKUP(C100,CARB_Defaults!$P$9:$T$36,3,FALSE),0),Input!$N54))</f>
        <v/>
      </c>
      <c r="G100" s="135" t="str">
        <f t="shared" si="41"/>
        <v/>
      </c>
      <c r="H100" s="62" t="str">
        <f>IF(ROW()-ROW($A$73)&gt;$G$71, "", IF(Input!O54="",VLOOKUP(C100,CARB_Defaults!$P$9:$T$36,5,FALSE),Input!O54))</f>
        <v/>
      </c>
      <c r="I100" s="45" t="str">
        <f>IF(ROW()-ROW($A$73)&gt;$G$71, "", IF(LEFT(E100,1)&lt;&gt;"C",
INDEX(CARB_Defaults!C$9:C$17,MATCH(H100,CARB_Defaults!D$9:D$17,1)),
INDEX(CARB_Defaults!C$18:C$27,MATCH(H100,CARB_Defaults!D$18:D$27,1))))</f>
        <v/>
      </c>
      <c r="J100" s="45" t="str">
        <f t="shared" si="42"/>
        <v/>
      </c>
      <c r="K100" s="65" t="str">
        <f>IF(ROW()-ROW($A$73)&gt;$G$71,"",INDEX(CARB_Defaults!Q$9:Q$36,MATCH($C100,CARB_Defaults!P$9:P$36,0)))</f>
        <v/>
      </c>
      <c r="L100" s="65" t="str">
        <f>IF(ROW()-ROW($A$73)&gt;$G$71, "", INDEX(CARB_EFs!K$9:K$2624, MATCH($E100&amp;"_"&amp;$I100&amp;"_"&amp;$G100, CARB_EFs!$B$9:$B$2624, 0)))</f>
        <v/>
      </c>
      <c r="M100" s="121" t="str">
        <f>IF(ROW()-ROW($A$73)&gt;$G$71, "", Input!M54)</f>
        <v/>
      </c>
      <c r="N100" s="98" t="str">
        <f>IF(ROW()-ROW($A$73)&gt;$G$71,"",INDEX(CARB_Defaults!S$9:S$36,MATCH($E100,CARB_Defaults!O$9:O$36,0)))</f>
        <v/>
      </c>
      <c r="O100" s="78" t="str">
        <f t="shared" si="43"/>
        <v/>
      </c>
      <c r="P100" s="74" t="str">
        <f>IF(ROW()-ROW($A$73)&gt;$G$71, "", INDEX(CARB_Defaults!R$9:R$36, MATCH(C100, CARB_Defaults!P$9:P$36, 0)))</f>
        <v/>
      </c>
      <c r="Q100" s="69" t="str">
        <f>IF(ROW()-ROW($A$73)&gt;$G$71, "", INDEX(CARB_EFs!I$9:I$2624, MATCH($E100&amp;"_"&amp;$I100&amp;"_"&amp;$G100, CARB_EFs!$B$9:$B$2624, 0)))</f>
        <v/>
      </c>
      <c r="R100" s="67" t="str">
        <f>IF(ROW()-ROW($A$73)&gt;$G$71, "", INDEX(CARB_EFs!J$9:J$2624, MATCH($E100&amp;"_"&amp;$I100&amp;"_"&amp;$G100, CARB_EFs!$B$9:$B$2624, 0)))</f>
        <v/>
      </c>
      <c r="S100" s="67" t="str">
        <f>IF(ROW()-ROW($A$73)&gt;$G$71, "", INDEX(CARB_EFs!H$9:H$2624, MATCH($E100&amp;"_"&amp;$I100&amp;"_"&amp;$G100, CARB_EFs!$B$9:$B$2624, 0)))</f>
        <v/>
      </c>
      <c r="T100" s="67" t="str">
        <f>IF(ROW()-ROW($A$73)&gt;$G$71, "", INDEX(CARB_EFs!F$9:F$2624, MATCH($E100&amp;"_"&amp;$I100&amp;"_"&amp;$G100, CARB_EFs!$B$9:$B$2624, 0)))</f>
        <v/>
      </c>
      <c r="U100" s="66" t="str">
        <f>IF(ROW()-ROW($A$73)&gt;$G$71, "", INDEX(CARB_EFs!G$9:G$2624, MATCH($E100&amp;"_"&amp;$I100&amp;"_"&amp;$G100, CARB_EFs!$B$9:$B$2624, 0)))</f>
        <v/>
      </c>
      <c r="V100" s="72" t="str">
        <f>IF(ROW()-ROW($A$73)&gt;$G$71, "", INDEX(CARB_EFs!T$9:T$64, MATCH($E100&amp;"_"&amp;$I100, CARB_EFs!$M$9:$M$64, 0)))</f>
        <v/>
      </c>
      <c r="W100" s="103" t="str">
        <f>IF(ROW()-ROW($A$73)&gt;$G$71, "", INDEX(CARB_EFs!U$9:U$64, MATCH($E100&amp;"_"&amp;$I100, CARB_EFs!$M$9:$M$64, 0)))</f>
        <v/>
      </c>
      <c r="X100" s="103" t="str">
        <f>IF(ROW()-ROW($A$73)&gt;$G$71, "", INDEX(CARB_EFs!S$9:S$64, MATCH($E100&amp;"_"&amp;$I100, CARB_EFs!$M$9:$M$64, 0)))</f>
        <v/>
      </c>
      <c r="Y100" s="103" t="str">
        <f>IF(ROW()-ROW($A$73)&gt;$G$71, "", INDEX(CARB_EFs!P$9:P$64, MATCH($E100&amp;"_"&amp;$I100, CARB_EFs!$M$9:$M$64, 0)))</f>
        <v/>
      </c>
      <c r="Z100" s="57" t="str">
        <f>IF(ROW()-ROW($A$73)&gt;$G$71, "", INDEX(CARB_EFs!R$9:R$64, MATCH($E100&amp;"_"&amp;$I100, CARB_EFs!$M$9:$M$64, 0)))</f>
        <v/>
      </c>
      <c r="AA100" s="68" t="str">
        <f t="shared" si="27"/>
        <v/>
      </c>
      <c r="AB100" s="67" t="str">
        <f t="shared" si="28"/>
        <v/>
      </c>
      <c r="AC100" s="67" t="str">
        <f t="shared" si="29"/>
        <v/>
      </c>
      <c r="AD100" s="67" t="str">
        <f t="shared" si="30"/>
        <v/>
      </c>
      <c r="AE100" s="67" t="str">
        <f t="shared" si="31"/>
        <v/>
      </c>
      <c r="AF100" s="67" t="str">
        <f t="shared" si="44"/>
        <v/>
      </c>
      <c r="AG100" s="67" t="str">
        <f>IF(ROW()-ROW($A$73)&gt;$G$71, "", CARB_Defaults!L$9*$L100/CARB_Defaults!L$13)</f>
        <v/>
      </c>
      <c r="AH100" s="67" t="str">
        <f>IF(ROW()-ROW($A$73)&gt;$G$71, "", CARB_Defaults!L$10*$L100/CARB_Defaults!L$13)</f>
        <v/>
      </c>
      <c r="AI100" s="66" t="str">
        <f>IF(ROW()-ROW($A$73)&gt;$G$71, "", CARB_Defaults!L$11*$L100/CARB_Defaults!L$13)</f>
        <v/>
      </c>
      <c r="AJ100" s="81" t="str">
        <f t="shared" si="45"/>
        <v/>
      </c>
      <c r="AK100" s="81" t="str">
        <f t="shared" si="32"/>
        <v/>
      </c>
      <c r="AL100" s="81" t="str">
        <f t="shared" si="33"/>
        <v/>
      </c>
      <c r="AM100" s="81" t="str">
        <f t="shared" si="34"/>
        <v/>
      </c>
      <c r="AN100" s="81" t="str">
        <f t="shared" si="35"/>
        <v/>
      </c>
      <c r="AO100" s="82" t="str">
        <f t="shared" si="36"/>
        <v/>
      </c>
      <c r="AP100" s="82" t="str">
        <f t="shared" si="37"/>
        <v/>
      </c>
      <c r="AQ100" s="82" t="str">
        <f t="shared" si="38"/>
        <v/>
      </c>
      <c r="AR100" s="115" t="str">
        <f t="shared" si="39"/>
        <v/>
      </c>
      <c r="AS100" s="117" t="str">
        <f>IF(ROW()-ROW($A$73)&gt;$G$71,"",SUMIFS(CARB_EFs!AA$9:AA$20,CARB_EFs!$W$9:$W$20,Calculations!$J100,CARB_EFs!$Y$9:$Y$20,Calculations!$AV100))</f>
        <v/>
      </c>
      <c r="AT100" s="81" t="str">
        <f>IF(ROW()-ROW($A$73)&gt;$G$71,"",SUMIFS(CARB_EFs!AB$9:AB$20,CARB_EFs!$W$9:$W$20,Calculations!$J100,CARB_EFs!$Y$9:$Y$20,Calculations!$AV100))</f>
        <v/>
      </c>
      <c r="AU100" s="82" t="str">
        <f>IF(ROW()-ROW($A$73)&gt;$G$71,"",SUMIFS(CARB_EFs!AC$9:AC$20,CARB_EFs!$W$9:$W$20,Calculations!$J100,CARB_EFs!$Y$9:$Y$20,Calculations!$AV100))</f>
        <v/>
      </c>
      <c r="AV100" s="74" t="str">
        <f>IF(ROW()-ROW($A$73)&gt;$G$71,"",VLOOKUP($F100,CHOOSE($J100,CARB_EFs!$Y$9:$Y$11,CARB_EFs!$Y$12:$Y$14,CARB_EFs!$Y$15:$Y$17,CARB_EFs!$Y$18:$Y$20),1))</f>
        <v/>
      </c>
    </row>
    <row r="101" spans="2:48" x14ac:dyDescent="0.25">
      <c r="B101" s="44" t="str">
        <f>IF(ROW()-ROW($A$73)&gt;$G$71, "", Input!K55)</f>
        <v/>
      </c>
      <c r="C101" s="40" t="str">
        <f>IF(ROW()-ROW($A$73)&gt;$G$71,"",IF(Input!L55="N/A",INDEX(Input!D$28:D$87,MATCH($B101,Input!$C$28:$C$87,0)),Input!L55))</f>
        <v/>
      </c>
      <c r="D101" s="45" t="str">
        <f t="shared" si="40"/>
        <v/>
      </c>
      <c r="E101" s="45" t="str">
        <f t="array" ref="E101">IF(ROW()-ROW($A$73)&gt;$G$71, "", INDEX(CARB_Defaults!G$16:G$43, MATCH(C101&amp;D101,CARB_Defaults!I$16:I$43&amp;CARB_Defaults!H$16:H$43, 0)))</f>
        <v/>
      </c>
      <c r="F101" s="135" t="str">
        <f>IF(ROW()-ROW($A$73)&gt;$G$71, "", IF(Input!$N55="",$C$71-ROUND(VLOOKUP(C101,CARB_Defaults!$P$9:$T$36,3,FALSE),0),Input!$N55))</f>
        <v/>
      </c>
      <c r="G101" s="135" t="str">
        <f t="shared" si="41"/>
        <v/>
      </c>
      <c r="H101" s="62" t="str">
        <f>IF(ROW()-ROW($A$73)&gt;$G$71, "", IF(Input!O55="",VLOOKUP(C101,CARB_Defaults!$P$9:$T$36,5,FALSE),Input!O55))</f>
        <v/>
      </c>
      <c r="I101" s="45" t="str">
        <f>IF(ROW()-ROW($A$73)&gt;$G$71, "", IF(LEFT(E101,1)&lt;&gt;"C",
INDEX(CARB_Defaults!C$9:C$17,MATCH(H101,CARB_Defaults!D$9:D$17,1)),
INDEX(CARB_Defaults!C$18:C$27,MATCH(H101,CARB_Defaults!D$18:D$27,1))))</f>
        <v/>
      </c>
      <c r="J101" s="45" t="str">
        <f t="shared" si="42"/>
        <v/>
      </c>
      <c r="K101" s="65" t="str">
        <f>IF(ROW()-ROW($A$73)&gt;$G$71,"",INDEX(CARB_Defaults!Q$9:Q$36,MATCH($C101,CARB_Defaults!P$9:P$36,0)))</f>
        <v/>
      </c>
      <c r="L101" s="65" t="str">
        <f>IF(ROW()-ROW($A$73)&gt;$G$71, "", INDEX(CARB_EFs!K$9:K$2624, MATCH($E101&amp;"_"&amp;$I101&amp;"_"&amp;$G101, CARB_EFs!$B$9:$B$2624, 0)))</f>
        <v/>
      </c>
      <c r="M101" s="121" t="str">
        <f>IF(ROW()-ROW($A$73)&gt;$G$71, "", Input!M55)</f>
        <v/>
      </c>
      <c r="N101" s="98" t="str">
        <f>IF(ROW()-ROW($A$73)&gt;$G$71,"",INDEX(CARB_Defaults!S$9:S$36,MATCH($E101,CARB_Defaults!O$9:O$36,0)))</f>
        <v/>
      </c>
      <c r="O101" s="78" t="str">
        <f t="shared" si="43"/>
        <v/>
      </c>
      <c r="P101" s="74" t="str">
        <f>IF(ROW()-ROW($A$73)&gt;$G$71, "", INDEX(CARB_Defaults!R$9:R$36, MATCH(C101, CARB_Defaults!P$9:P$36, 0)))</f>
        <v/>
      </c>
      <c r="Q101" s="69" t="str">
        <f>IF(ROW()-ROW($A$73)&gt;$G$71, "", INDEX(CARB_EFs!I$9:I$2624, MATCH($E101&amp;"_"&amp;$I101&amp;"_"&amp;$G101, CARB_EFs!$B$9:$B$2624, 0)))</f>
        <v/>
      </c>
      <c r="R101" s="67" t="str">
        <f>IF(ROW()-ROW($A$73)&gt;$G$71, "", INDEX(CARB_EFs!J$9:J$2624, MATCH($E101&amp;"_"&amp;$I101&amp;"_"&amp;$G101, CARB_EFs!$B$9:$B$2624, 0)))</f>
        <v/>
      </c>
      <c r="S101" s="67" t="str">
        <f>IF(ROW()-ROW($A$73)&gt;$G$71, "", INDEX(CARB_EFs!H$9:H$2624, MATCH($E101&amp;"_"&amp;$I101&amp;"_"&amp;$G101, CARB_EFs!$B$9:$B$2624, 0)))</f>
        <v/>
      </c>
      <c r="T101" s="67" t="str">
        <f>IF(ROW()-ROW($A$73)&gt;$G$71, "", INDEX(CARB_EFs!F$9:F$2624, MATCH($E101&amp;"_"&amp;$I101&amp;"_"&amp;$G101, CARB_EFs!$B$9:$B$2624, 0)))</f>
        <v/>
      </c>
      <c r="U101" s="66" t="str">
        <f>IF(ROW()-ROW($A$73)&gt;$G$71, "", INDEX(CARB_EFs!G$9:G$2624, MATCH($E101&amp;"_"&amp;$I101&amp;"_"&amp;$G101, CARB_EFs!$B$9:$B$2624, 0)))</f>
        <v/>
      </c>
      <c r="V101" s="72" t="str">
        <f>IF(ROW()-ROW($A$73)&gt;$G$71, "", INDEX(CARB_EFs!T$9:T$64, MATCH($E101&amp;"_"&amp;$I101, CARB_EFs!$M$9:$M$64, 0)))</f>
        <v/>
      </c>
      <c r="W101" s="103" t="str">
        <f>IF(ROW()-ROW($A$73)&gt;$G$71, "", INDEX(CARB_EFs!U$9:U$64, MATCH($E101&amp;"_"&amp;$I101, CARB_EFs!$M$9:$M$64, 0)))</f>
        <v/>
      </c>
      <c r="X101" s="103" t="str">
        <f>IF(ROW()-ROW($A$73)&gt;$G$71, "", INDEX(CARB_EFs!S$9:S$64, MATCH($E101&amp;"_"&amp;$I101, CARB_EFs!$M$9:$M$64, 0)))</f>
        <v/>
      </c>
      <c r="Y101" s="103" t="str">
        <f>IF(ROW()-ROW($A$73)&gt;$G$71, "", INDEX(CARB_EFs!P$9:P$64, MATCH($E101&amp;"_"&amp;$I101, CARB_EFs!$M$9:$M$64, 0)))</f>
        <v/>
      </c>
      <c r="Z101" s="57" t="str">
        <f>IF(ROW()-ROW($A$73)&gt;$G$71, "", INDEX(CARB_EFs!R$9:R$64, MATCH($E101&amp;"_"&amp;$I101, CARB_EFs!$M$9:$M$64, 0)))</f>
        <v/>
      </c>
      <c r="AA101" s="68" t="str">
        <f t="shared" si="27"/>
        <v/>
      </c>
      <c r="AB101" s="67" t="str">
        <f t="shared" si="28"/>
        <v/>
      </c>
      <c r="AC101" s="67" t="str">
        <f t="shared" si="29"/>
        <v/>
      </c>
      <c r="AD101" s="67" t="str">
        <f t="shared" si="30"/>
        <v/>
      </c>
      <c r="AE101" s="67" t="str">
        <f t="shared" si="31"/>
        <v/>
      </c>
      <c r="AF101" s="67" t="str">
        <f t="shared" si="44"/>
        <v/>
      </c>
      <c r="AG101" s="67" t="str">
        <f>IF(ROW()-ROW($A$73)&gt;$G$71, "", CARB_Defaults!L$9*$L101/CARB_Defaults!L$13)</f>
        <v/>
      </c>
      <c r="AH101" s="67" t="str">
        <f>IF(ROW()-ROW($A$73)&gt;$G$71, "", CARB_Defaults!L$10*$L101/CARB_Defaults!L$13)</f>
        <v/>
      </c>
      <c r="AI101" s="66" t="str">
        <f>IF(ROW()-ROW($A$73)&gt;$G$71, "", CARB_Defaults!L$11*$L101/CARB_Defaults!L$13)</f>
        <v/>
      </c>
      <c r="AJ101" s="81" t="str">
        <f t="shared" si="45"/>
        <v/>
      </c>
      <c r="AK101" s="81" t="str">
        <f t="shared" si="32"/>
        <v/>
      </c>
      <c r="AL101" s="81" t="str">
        <f t="shared" si="33"/>
        <v/>
      </c>
      <c r="AM101" s="81" t="str">
        <f t="shared" si="34"/>
        <v/>
      </c>
      <c r="AN101" s="81" t="str">
        <f t="shared" si="35"/>
        <v/>
      </c>
      <c r="AO101" s="82" t="str">
        <f t="shared" si="36"/>
        <v/>
      </c>
      <c r="AP101" s="82" t="str">
        <f t="shared" si="37"/>
        <v/>
      </c>
      <c r="AQ101" s="82" t="str">
        <f t="shared" si="38"/>
        <v/>
      </c>
      <c r="AR101" s="115" t="str">
        <f t="shared" si="39"/>
        <v/>
      </c>
      <c r="AS101" s="117" t="str">
        <f>IF(ROW()-ROW($A$73)&gt;$G$71,"",SUMIFS(CARB_EFs!AA$9:AA$20,CARB_EFs!$W$9:$W$20,Calculations!$J101,CARB_EFs!$Y$9:$Y$20,Calculations!$AV101))</f>
        <v/>
      </c>
      <c r="AT101" s="81" t="str">
        <f>IF(ROW()-ROW($A$73)&gt;$G$71,"",SUMIFS(CARB_EFs!AB$9:AB$20,CARB_EFs!$W$9:$W$20,Calculations!$J101,CARB_EFs!$Y$9:$Y$20,Calculations!$AV101))</f>
        <v/>
      </c>
      <c r="AU101" s="82" t="str">
        <f>IF(ROW()-ROW($A$73)&gt;$G$71,"",SUMIFS(CARB_EFs!AC$9:AC$20,CARB_EFs!$W$9:$W$20,Calculations!$J101,CARB_EFs!$Y$9:$Y$20,Calculations!$AV101))</f>
        <v/>
      </c>
      <c r="AV101" s="74" t="str">
        <f>IF(ROW()-ROW($A$73)&gt;$G$71,"",VLOOKUP($F101,CHOOSE($J101,CARB_EFs!$Y$9:$Y$11,CARB_EFs!$Y$12:$Y$14,CARB_EFs!$Y$15:$Y$17,CARB_EFs!$Y$18:$Y$20),1))</f>
        <v/>
      </c>
    </row>
    <row r="102" spans="2:48" x14ac:dyDescent="0.25">
      <c r="B102" s="44" t="str">
        <f>IF(ROW()-ROW($A$73)&gt;$G$71, "", Input!K56)</f>
        <v/>
      </c>
      <c r="C102" s="40" t="str">
        <f>IF(ROW()-ROW($A$73)&gt;$G$71,"",IF(Input!L56="N/A",INDEX(Input!D$28:D$87,MATCH($B102,Input!$C$28:$C$87,0)),Input!L56))</f>
        <v/>
      </c>
      <c r="D102" s="45" t="str">
        <f t="shared" si="40"/>
        <v/>
      </c>
      <c r="E102" s="45" t="str">
        <f t="array" ref="E102">IF(ROW()-ROW($A$73)&gt;$G$71, "", INDEX(CARB_Defaults!G$16:G$43, MATCH(C102&amp;D102,CARB_Defaults!I$16:I$43&amp;CARB_Defaults!H$16:H$43, 0)))</f>
        <v/>
      </c>
      <c r="F102" s="135" t="str">
        <f>IF(ROW()-ROW($A$73)&gt;$G$71, "", IF(Input!$N56="",$C$71-ROUND(VLOOKUP(C102,CARB_Defaults!$P$9:$T$36,3,FALSE),0),Input!$N56))</f>
        <v/>
      </c>
      <c r="G102" s="135" t="str">
        <f t="shared" si="41"/>
        <v/>
      </c>
      <c r="H102" s="62" t="str">
        <f>IF(ROW()-ROW($A$73)&gt;$G$71, "", IF(Input!O56="",VLOOKUP(C102,CARB_Defaults!$P$9:$T$36,5,FALSE),Input!O56))</f>
        <v/>
      </c>
      <c r="I102" s="45" t="str">
        <f>IF(ROW()-ROW($A$73)&gt;$G$71, "", IF(LEFT(E102,1)&lt;&gt;"C",
INDEX(CARB_Defaults!C$9:C$17,MATCH(H102,CARB_Defaults!D$9:D$17,1)),
INDEX(CARB_Defaults!C$18:C$27,MATCH(H102,CARB_Defaults!D$18:D$27,1))))</f>
        <v/>
      </c>
      <c r="J102" s="45" t="str">
        <f t="shared" si="42"/>
        <v/>
      </c>
      <c r="K102" s="65" t="str">
        <f>IF(ROW()-ROW($A$73)&gt;$G$71,"",INDEX(CARB_Defaults!Q$9:Q$36,MATCH($C102,CARB_Defaults!P$9:P$36,0)))</f>
        <v/>
      </c>
      <c r="L102" s="65" t="str">
        <f>IF(ROW()-ROW($A$73)&gt;$G$71, "", INDEX(CARB_EFs!K$9:K$2624, MATCH($E102&amp;"_"&amp;$I102&amp;"_"&amp;$G102, CARB_EFs!$B$9:$B$2624, 0)))</f>
        <v/>
      </c>
      <c r="M102" s="121" t="str">
        <f>IF(ROW()-ROW($A$73)&gt;$G$71, "", Input!M56)</f>
        <v/>
      </c>
      <c r="N102" s="98" t="str">
        <f>IF(ROW()-ROW($A$73)&gt;$G$71,"",INDEX(CARB_Defaults!S$9:S$36,MATCH($E102,CARB_Defaults!O$9:O$36,0)))</f>
        <v/>
      </c>
      <c r="O102" s="78" t="str">
        <f t="shared" si="43"/>
        <v/>
      </c>
      <c r="P102" s="74" t="str">
        <f>IF(ROW()-ROW($A$73)&gt;$G$71, "", INDEX(CARB_Defaults!R$9:R$36, MATCH(C102, CARB_Defaults!P$9:P$36, 0)))</f>
        <v/>
      </c>
      <c r="Q102" s="69" t="str">
        <f>IF(ROW()-ROW($A$73)&gt;$G$71, "", INDEX(CARB_EFs!I$9:I$2624, MATCH($E102&amp;"_"&amp;$I102&amp;"_"&amp;$G102, CARB_EFs!$B$9:$B$2624, 0)))</f>
        <v/>
      </c>
      <c r="R102" s="67" t="str">
        <f>IF(ROW()-ROW($A$73)&gt;$G$71, "", INDEX(CARB_EFs!J$9:J$2624, MATCH($E102&amp;"_"&amp;$I102&amp;"_"&amp;$G102, CARB_EFs!$B$9:$B$2624, 0)))</f>
        <v/>
      </c>
      <c r="S102" s="67" t="str">
        <f>IF(ROW()-ROW($A$73)&gt;$G$71, "", INDEX(CARB_EFs!H$9:H$2624, MATCH($E102&amp;"_"&amp;$I102&amp;"_"&amp;$G102, CARB_EFs!$B$9:$B$2624, 0)))</f>
        <v/>
      </c>
      <c r="T102" s="67" t="str">
        <f>IF(ROW()-ROW($A$73)&gt;$G$71, "", INDEX(CARB_EFs!F$9:F$2624, MATCH($E102&amp;"_"&amp;$I102&amp;"_"&amp;$G102, CARB_EFs!$B$9:$B$2624, 0)))</f>
        <v/>
      </c>
      <c r="U102" s="66" t="str">
        <f>IF(ROW()-ROW($A$73)&gt;$G$71, "", INDEX(CARB_EFs!G$9:G$2624, MATCH($E102&amp;"_"&amp;$I102&amp;"_"&amp;$G102, CARB_EFs!$B$9:$B$2624, 0)))</f>
        <v/>
      </c>
      <c r="V102" s="72" t="str">
        <f>IF(ROW()-ROW($A$73)&gt;$G$71, "", INDEX(CARB_EFs!T$9:T$64, MATCH($E102&amp;"_"&amp;$I102, CARB_EFs!$M$9:$M$64, 0)))</f>
        <v/>
      </c>
      <c r="W102" s="103" t="str">
        <f>IF(ROW()-ROW($A$73)&gt;$G$71, "", INDEX(CARB_EFs!U$9:U$64, MATCH($E102&amp;"_"&amp;$I102, CARB_EFs!$M$9:$M$64, 0)))</f>
        <v/>
      </c>
      <c r="X102" s="103" t="str">
        <f>IF(ROW()-ROW($A$73)&gt;$G$71, "", INDEX(CARB_EFs!S$9:S$64, MATCH($E102&amp;"_"&amp;$I102, CARB_EFs!$M$9:$M$64, 0)))</f>
        <v/>
      </c>
      <c r="Y102" s="103" t="str">
        <f>IF(ROW()-ROW($A$73)&gt;$G$71, "", INDEX(CARB_EFs!P$9:P$64, MATCH($E102&amp;"_"&amp;$I102, CARB_EFs!$M$9:$M$64, 0)))</f>
        <v/>
      </c>
      <c r="Z102" s="57" t="str">
        <f>IF(ROW()-ROW($A$73)&gt;$G$71, "", INDEX(CARB_EFs!R$9:R$64, MATCH($E102&amp;"_"&amp;$I102, CARB_EFs!$M$9:$M$64, 0)))</f>
        <v/>
      </c>
      <c r="AA102" s="68" t="str">
        <f t="shared" si="27"/>
        <v/>
      </c>
      <c r="AB102" s="67" t="str">
        <f t="shared" si="28"/>
        <v/>
      </c>
      <c r="AC102" s="67" t="str">
        <f t="shared" si="29"/>
        <v/>
      </c>
      <c r="AD102" s="67" t="str">
        <f t="shared" si="30"/>
        <v/>
      </c>
      <c r="AE102" s="67" t="str">
        <f t="shared" si="31"/>
        <v/>
      </c>
      <c r="AF102" s="67" t="str">
        <f t="shared" si="44"/>
        <v/>
      </c>
      <c r="AG102" s="67" t="str">
        <f>IF(ROW()-ROW($A$73)&gt;$G$71, "", CARB_Defaults!L$9*$L102/CARB_Defaults!L$13)</f>
        <v/>
      </c>
      <c r="AH102" s="67" t="str">
        <f>IF(ROW()-ROW($A$73)&gt;$G$71, "", CARB_Defaults!L$10*$L102/CARB_Defaults!L$13)</f>
        <v/>
      </c>
      <c r="AI102" s="66" t="str">
        <f>IF(ROW()-ROW($A$73)&gt;$G$71, "", CARB_Defaults!L$11*$L102/CARB_Defaults!L$13)</f>
        <v/>
      </c>
      <c r="AJ102" s="81" t="str">
        <f t="shared" si="45"/>
        <v/>
      </c>
      <c r="AK102" s="81" t="str">
        <f t="shared" si="32"/>
        <v/>
      </c>
      <c r="AL102" s="81" t="str">
        <f t="shared" si="33"/>
        <v/>
      </c>
      <c r="AM102" s="81" t="str">
        <f t="shared" si="34"/>
        <v/>
      </c>
      <c r="AN102" s="81" t="str">
        <f t="shared" si="35"/>
        <v/>
      </c>
      <c r="AO102" s="82" t="str">
        <f t="shared" si="36"/>
        <v/>
      </c>
      <c r="AP102" s="82" t="str">
        <f t="shared" si="37"/>
        <v/>
      </c>
      <c r="AQ102" s="82" t="str">
        <f t="shared" si="38"/>
        <v/>
      </c>
      <c r="AR102" s="115" t="str">
        <f t="shared" si="39"/>
        <v/>
      </c>
      <c r="AS102" s="117" t="str">
        <f>IF(ROW()-ROW($A$73)&gt;$G$71,"",SUMIFS(CARB_EFs!AA$9:AA$20,CARB_EFs!$W$9:$W$20,Calculations!$J102,CARB_EFs!$Y$9:$Y$20,Calculations!$AV102))</f>
        <v/>
      </c>
      <c r="AT102" s="81" t="str">
        <f>IF(ROW()-ROW($A$73)&gt;$G$71,"",SUMIFS(CARB_EFs!AB$9:AB$20,CARB_EFs!$W$9:$W$20,Calculations!$J102,CARB_EFs!$Y$9:$Y$20,Calculations!$AV102))</f>
        <v/>
      </c>
      <c r="AU102" s="82" t="str">
        <f>IF(ROW()-ROW($A$73)&gt;$G$71,"",SUMIFS(CARB_EFs!AC$9:AC$20,CARB_EFs!$W$9:$W$20,Calculations!$J102,CARB_EFs!$Y$9:$Y$20,Calculations!$AV102))</f>
        <v/>
      </c>
      <c r="AV102" s="74" t="str">
        <f>IF(ROW()-ROW($A$73)&gt;$G$71,"",VLOOKUP($F102,CHOOSE($J102,CARB_EFs!$Y$9:$Y$11,CARB_EFs!$Y$12:$Y$14,CARB_EFs!$Y$15:$Y$17,CARB_EFs!$Y$18:$Y$20),1))</f>
        <v/>
      </c>
    </row>
    <row r="103" spans="2:48" x14ac:dyDescent="0.25">
      <c r="B103" s="44" t="str">
        <f>IF(ROW()-ROW($A$73)&gt;$G$71, "", Input!K57)</f>
        <v/>
      </c>
      <c r="C103" s="40" t="str">
        <f>IF(ROW()-ROW($A$73)&gt;$G$71,"",IF(Input!L57="N/A",INDEX(Input!D$28:D$87,MATCH($B103,Input!$C$28:$C$87,0)),Input!L57))</f>
        <v/>
      </c>
      <c r="D103" s="45" t="str">
        <f t="shared" si="40"/>
        <v/>
      </c>
      <c r="E103" s="45" t="str">
        <f t="array" ref="E103">IF(ROW()-ROW($A$73)&gt;$G$71, "", INDEX(CARB_Defaults!G$16:G$43, MATCH(C103&amp;D103,CARB_Defaults!I$16:I$43&amp;CARB_Defaults!H$16:H$43, 0)))</f>
        <v/>
      </c>
      <c r="F103" s="135" t="str">
        <f>IF(ROW()-ROW($A$73)&gt;$G$71, "", IF(Input!$N57="",$C$71-ROUND(VLOOKUP(C103,CARB_Defaults!$P$9:$T$36,3,FALSE),0),Input!$N57))</f>
        <v/>
      </c>
      <c r="G103" s="135" t="str">
        <f t="shared" si="41"/>
        <v/>
      </c>
      <c r="H103" s="62" t="str">
        <f>IF(ROW()-ROW($A$73)&gt;$G$71, "", IF(Input!O57="",VLOOKUP(C103,CARB_Defaults!$P$9:$T$36,5,FALSE),Input!O57))</f>
        <v/>
      </c>
      <c r="I103" s="45" t="str">
        <f>IF(ROW()-ROW($A$73)&gt;$G$71, "", IF(LEFT(E103,1)&lt;&gt;"C",
INDEX(CARB_Defaults!C$9:C$17,MATCH(H103,CARB_Defaults!D$9:D$17,1)),
INDEX(CARB_Defaults!C$18:C$27,MATCH(H103,CARB_Defaults!D$18:D$27,1))))</f>
        <v/>
      </c>
      <c r="J103" s="45" t="str">
        <f t="shared" si="42"/>
        <v/>
      </c>
      <c r="K103" s="65" t="str">
        <f>IF(ROW()-ROW($A$73)&gt;$G$71,"",INDEX(CARB_Defaults!Q$9:Q$36,MATCH($C103,CARB_Defaults!P$9:P$36,0)))</f>
        <v/>
      </c>
      <c r="L103" s="65" t="str">
        <f>IF(ROW()-ROW($A$73)&gt;$G$71, "", INDEX(CARB_EFs!K$9:K$2624, MATCH($E103&amp;"_"&amp;$I103&amp;"_"&amp;$G103, CARB_EFs!$B$9:$B$2624, 0)))</f>
        <v/>
      </c>
      <c r="M103" s="121" t="str">
        <f>IF(ROW()-ROW($A$73)&gt;$G$71, "", Input!M57)</f>
        <v/>
      </c>
      <c r="N103" s="98" t="str">
        <f>IF(ROW()-ROW($A$73)&gt;$G$71,"",INDEX(CARB_Defaults!S$9:S$36,MATCH($E103,CARB_Defaults!O$9:O$36,0)))</f>
        <v/>
      </c>
      <c r="O103" s="78" t="str">
        <f t="shared" si="43"/>
        <v/>
      </c>
      <c r="P103" s="74" t="str">
        <f>IF(ROW()-ROW($A$73)&gt;$G$71, "", INDEX(CARB_Defaults!R$9:R$36, MATCH(C103, CARB_Defaults!P$9:P$36, 0)))</f>
        <v/>
      </c>
      <c r="Q103" s="69" t="str">
        <f>IF(ROW()-ROW($A$73)&gt;$G$71, "", INDEX(CARB_EFs!I$9:I$2624, MATCH($E103&amp;"_"&amp;$I103&amp;"_"&amp;$G103, CARB_EFs!$B$9:$B$2624, 0)))</f>
        <v/>
      </c>
      <c r="R103" s="67" t="str">
        <f>IF(ROW()-ROW($A$73)&gt;$G$71, "", INDEX(CARB_EFs!J$9:J$2624, MATCH($E103&amp;"_"&amp;$I103&amp;"_"&amp;$G103, CARB_EFs!$B$9:$B$2624, 0)))</f>
        <v/>
      </c>
      <c r="S103" s="67" t="str">
        <f>IF(ROW()-ROW($A$73)&gt;$G$71, "", INDEX(CARB_EFs!H$9:H$2624, MATCH($E103&amp;"_"&amp;$I103&amp;"_"&amp;$G103, CARB_EFs!$B$9:$B$2624, 0)))</f>
        <v/>
      </c>
      <c r="T103" s="67" t="str">
        <f>IF(ROW()-ROW($A$73)&gt;$G$71, "", INDEX(CARB_EFs!F$9:F$2624, MATCH($E103&amp;"_"&amp;$I103&amp;"_"&amp;$G103, CARB_EFs!$B$9:$B$2624, 0)))</f>
        <v/>
      </c>
      <c r="U103" s="66" t="str">
        <f>IF(ROW()-ROW($A$73)&gt;$G$71, "", INDEX(CARB_EFs!G$9:G$2624, MATCH($E103&amp;"_"&amp;$I103&amp;"_"&amp;$G103, CARB_EFs!$B$9:$B$2624, 0)))</f>
        <v/>
      </c>
      <c r="V103" s="72" t="str">
        <f>IF(ROW()-ROW($A$73)&gt;$G$71, "", INDEX(CARB_EFs!T$9:T$64, MATCH($E103&amp;"_"&amp;$I103, CARB_EFs!$M$9:$M$64, 0)))</f>
        <v/>
      </c>
      <c r="W103" s="103" t="str">
        <f>IF(ROW()-ROW($A$73)&gt;$G$71, "", INDEX(CARB_EFs!U$9:U$64, MATCH($E103&amp;"_"&amp;$I103, CARB_EFs!$M$9:$M$64, 0)))</f>
        <v/>
      </c>
      <c r="X103" s="103" t="str">
        <f>IF(ROW()-ROW($A$73)&gt;$G$71, "", INDEX(CARB_EFs!S$9:S$64, MATCH($E103&amp;"_"&amp;$I103, CARB_EFs!$M$9:$M$64, 0)))</f>
        <v/>
      </c>
      <c r="Y103" s="103" t="str">
        <f>IF(ROW()-ROW($A$73)&gt;$G$71, "", INDEX(CARB_EFs!P$9:P$64, MATCH($E103&amp;"_"&amp;$I103, CARB_EFs!$M$9:$M$64, 0)))</f>
        <v/>
      </c>
      <c r="Z103" s="57" t="str">
        <f>IF(ROW()-ROW($A$73)&gt;$G$71, "", INDEX(CARB_EFs!R$9:R$64, MATCH($E103&amp;"_"&amp;$I103, CARB_EFs!$M$9:$M$64, 0)))</f>
        <v/>
      </c>
      <c r="AA103" s="68" t="str">
        <f t="shared" si="27"/>
        <v/>
      </c>
      <c r="AB103" s="67" t="str">
        <f t="shared" si="28"/>
        <v/>
      </c>
      <c r="AC103" s="67" t="str">
        <f t="shared" si="29"/>
        <v/>
      </c>
      <c r="AD103" s="67" t="str">
        <f t="shared" si="30"/>
        <v/>
      </c>
      <c r="AE103" s="67" t="str">
        <f t="shared" si="31"/>
        <v/>
      </c>
      <c r="AF103" s="67" t="str">
        <f t="shared" si="44"/>
        <v/>
      </c>
      <c r="AG103" s="67" t="str">
        <f>IF(ROW()-ROW($A$73)&gt;$G$71, "", CARB_Defaults!L$9*$L103/CARB_Defaults!L$13)</f>
        <v/>
      </c>
      <c r="AH103" s="67" t="str">
        <f>IF(ROW()-ROW($A$73)&gt;$G$71, "", CARB_Defaults!L$10*$L103/CARB_Defaults!L$13)</f>
        <v/>
      </c>
      <c r="AI103" s="66" t="str">
        <f>IF(ROW()-ROW($A$73)&gt;$G$71, "", CARB_Defaults!L$11*$L103/CARB_Defaults!L$13)</f>
        <v/>
      </c>
      <c r="AJ103" s="81" t="str">
        <f t="shared" si="45"/>
        <v/>
      </c>
      <c r="AK103" s="81" t="str">
        <f t="shared" si="32"/>
        <v/>
      </c>
      <c r="AL103" s="81" t="str">
        <f t="shared" si="33"/>
        <v/>
      </c>
      <c r="AM103" s="81" t="str">
        <f t="shared" si="34"/>
        <v/>
      </c>
      <c r="AN103" s="81" t="str">
        <f t="shared" si="35"/>
        <v/>
      </c>
      <c r="AO103" s="82" t="str">
        <f t="shared" si="36"/>
        <v/>
      </c>
      <c r="AP103" s="82" t="str">
        <f t="shared" si="37"/>
        <v/>
      </c>
      <c r="AQ103" s="82" t="str">
        <f t="shared" si="38"/>
        <v/>
      </c>
      <c r="AR103" s="115" t="str">
        <f t="shared" si="39"/>
        <v/>
      </c>
      <c r="AS103" s="117" t="str">
        <f>IF(ROW()-ROW($A$73)&gt;$G$71,"",SUMIFS(CARB_EFs!AA$9:AA$20,CARB_EFs!$W$9:$W$20,Calculations!$J103,CARB_EFs!$Y$9:$Y$20,Calculations!$AV103))</f>
        <v/>
      </c>
      <c r="AT103" s="81" t="str">
        <f>IF(ROW()-ROW($A$73)&gt;$G$71,"",SUMIFS(CARB_EFs!AB$9:AB$20,CARB_EFs!$W$9:$W$20,Calculations!$J103,CARB_EFs!$Y$9:$Y$20,Calculations!$AV103))</f>
        <v/>
      </c>
      <c r="AU103" s="82" t="str">
        <f>IF(ROW()-ROW($A$73)&gt;$G$71,"",SUMIFS(CARB_EFs!AC$9:AC$20,CARB_EFs!$W$9:$W$20,Calculations!$J103,CARB_EFs!$Y$9:$Y$20,Calculations!$AV103))</f>
        <v/>
      </c>
      <c r="AV103" s="74" t="str">
        <f>IF(ROW()-ROW($A$73)&gt;$G$71,"",VLOOKUP($F103,CHOOSE($J103,CARB_EFs!$Y$9:$Y$11,CARB_EFs!$Y$12:$Y$14,CARB_EFs!$Y$15:$Y$17,CARB_EFs!$Y$18:$Y$20),1))</f>
        <v/>
      </c>
    </row>
    <row r="104" spans="2:48" x14ac:dyDescent="0.25">
      <c r="B104" s="44" t="str">
        <f>IF(ROW()-ROW($A$73)&gt;$G$71, "", Input!K58)</f>
        <v/>
      </c>
      <c r="C104" s="40" t="str">
        <f>IF(ROW()-ROW($A$73)&gt;$G$71,"",IF(Input!L58="N/A",INDEX(Input!D$28:D$87,MATCH($B104,Input!$C$28:$C$87,0)),Input!L58))</f>
        <v/>
      </c>
      <c r="D104" s="45" t="str">
        <f t="shared" si="40"/>
        <v/>
      </c>
      <c r="E104" s="45" t="str">
        <f t="array" ref="E104">IF(ROW()-ROW($A$73)&gt;$G$71, "", INDEX(CARB_Defaults!G$16:G$43, MATCH(C104&amp;D104,CARB_Defaults!I$16:I$43&amp;CARB_Defaults!H$16:H$43, 0)))</f>
        <v/>
      </c>
      <c r="F104" s="135" t="str">
        <f>IF(ROW()-ROW($A$73)&gt;$G$71, "", IF(Input!$N58="",$C$71-ROUND(VLOOKUP(C104,CARB_Defaults!$P$9:$T$36,3,FALSE),0),Input!$N58))</f>
        <v/>
      </c>
      <c r="G104" s="135" t="str">
        <f t="shared" si="41"/>
        <v/>
      </c>
      <c r="H104" s="62" t="str">
        <f>IF(ROW()-ROW($A$73)&gt;$G$71, "", IF(Input!O58="",VLOOKUP(C104,CARB_Defaults!$P$9:$T$36,5,FALSE),Input!O58))</f>
        <v/>
      </c>
      <c r="I104" s="45" t="str">
        <f>IF(ROW()-ROW($A$73)&gt;$G$71, "", IF(LEFT(E104,1)&lt;&gt;"C",
INDEX(CARB_Defaults!C$9:C$17,MATCH(H104,CARB_Defaults!D$9:D$17,1)),
INDEX(CARB_Defaults!C$18:C$27,MATCH(H104,CARB_Defaults!D$18:D$27,1))))</f>
        <v/>
      </c>
      <c r="J104" s="45" t="str">
        <f t="shared" si="42"/>
        <v/>
      </c>
      <c r="K104" s="65" t="str">
        <f>IF(ROW()-ROW($A$73)&gt;$G$71,"",INDEX(CARB_Defaults!Q$9:Q$36,MATCH($C104,CARB_Defaults!P$9:P$36,0)))</f>
        <v/>
      </c>
      <c r="L104" s="65" t="str">
        <f>IF(ROW()-ROW($A$73)&gt;$G$71, "", INDEX(CARB_EFs!K$9:K$2624, MATCH($E104&amp;"_"&amp;$I104&amp;"_"&amp;$G104, CARB_EFs!$B$9:$B$2624, 0)))</f>
        <v/>
      </c>
      <c r="M104" s="121" t="str">
        <f>IF(ROW()-ROW($A$73)&gt;$G$71, "", Input!M58)</f>
        <v/>
      </c>
      <c r="N104" s="98" t="str">
        <f>IF(ROW()-ROW($A$73)&gt;$G$71,"",INDEX(CARB_Defaults!S$9:S$36,MATCH($E104,CARB_Defaults!O$9:O$36,0)))</f>
        <v/>
      </c>
      <c r="O104" s="78" t="str">
        <f t="shared" si="43"/>
        <v/>
      </c>
      <c r="P104" s="74" t="str">
        <f>IF(ROW()-ROW($A$73)&gt;$G$71, "", INDEX(CARB_Defaults!R$9:R$36, MATCH(C104, CARB_Defaults!P$9:P$36, 0)))</f>
        <v/>
      </c>
      <c r="Q104" s="69" t="str">
        <f>IF(ROW()-ROW($A$73)&gt;$G$71, "", INDEX(CARB_EFs!I$9:I$2624, MATCH($E104&amp;"_"&amp;$I104&amp;"_"&amp;$G104, CARB_EFs!$B$9:$B$2624, 0)))</f>
        <v/>
      </c>
      <c r="R104" s="67" t="str">
        <f>IF(ROW()-ROW($A$73)&gt;$G$71, "", INDEX(CARB_EFs!J$9:J$2624, MATCH($E104&amp;"_"&amp;$I104&amp;"_"&amp;$G104, CARB_EFs!$B$9:$B$2624, 0)))</f>
        <v/>
      </c>
      <c r="S104" s="67" t="str">
        <f>IF(ROW()-ROW($A$73)&gt;$G$71, "", INDEX(CARB_EFs!H$9:H$2624, MATCH($E104&amp;"_"&amp;$I104&amp;"_"&amp;$G104, CARB_EFs!$B$9:$B$2624, 0)))</f>
        <v/>
      </c>
      <c r="T104" s="67" t="str">
        <f>IF(ROW()-ROW($A$73)&gt;$G$71, "", INDEX(CARB_EFs!F$9:F$2624, MATCH($E104&amp;"_"&amp;$I104&amp;"_"&amp;$G104, CARB_EFs!$B$9:$B$2624, 0)))</f>
        <v/>
      </c>
      <c r="U104" s="66" t="str">
        <f>IF(ROW()-ROW($A$73)&gt;$G$71, "", INDEX(CARB_EFs!G$9:G$2624, MATCH($E104&amp;"_"&amp;$I104&amp;"_"&amp;$G104, CARB_EFs!$B$9:$B$2624, 0)))</f>
        <v/>
      </c>
      <c r="V104" s="72" t="str">
        <f>IF(ROW()-ROW($A$73)&gt;$G$71, "", INDEX(CARB_EFs!T$9:T$64, MATCH($E104&amp;"_"&amp;$I104, CARB_EFs!$M$9:$M$64, 0)))</f>
        <v/>
      </c>
      <c r="W104" s="103" t="str">
        <f>IF(ROW()-ROW($A$73)&gt;$G$71, "", INDEX(CARB_EFs!U$9:U$64, MATCH($E104&amp;"_"&amp;$I104, CARB_EFs!$M$9:$M$64, 0)))</f>
        <v/>
      </c>
      <c r="X104" s="103" t="str">
        <f>IF(ROW()-ROW($A$73)&gt;$G$71, "", INDEX(CARB_EFs!S$9:S$64, MATCH($E104&amp;"_"&amp;$I104, CARB_EFs!$M$9:$M$64, 0)))</f>
        <v/>
      </c>
      <c r="Y104" s="103" t="str">
        <f>IF(ROW()-ROW($A$73)&gt;$G$71, "", INDEX(CARB_EFs!P$9:P$64, MATCH($E104&amp;"_"&amp;$I104, CARB_EFs!$M$9:$M$64, 0)))</f>
        <v/>
      </c>
      <c r="Z104" s="57" t="str">
        <f>IF(ROW()-ROW($A$73)&gt;$G$71, "", INDEX(CARB_EFs!R$9:R$64, MATCH($E104&amp;"_"&amp;$I104, CARB_EFs!$M$9:$M$64, 0)))</f>
        <v/>
      </c>
      <c r="AA104" s="68" t="str">
        <f t="shared" si="27"/>
        <v/>
      </c>
      <c r="AB104" s="67" t="str">
        <f t="shared" si="28"/>
        <v/>
      </c>
      <c r="AC104" s="67" t="str">
        <f t="shared" si="29"/>
        <v/>
      </c>
      <c r="AD104" s="67" t="str">
        <f t="shared" si="30"/>
        <v/>
      </c>
      <c r="AE104" s="67" t="str">
        <f t="shared" si="31"/>
        <v/>
      </c>
      <c r="AF104" s="67" t="str">
        <f t="shared" si="44"/>
        <v/>
      </c>
      <c r="AG104" s="67" t="str">
        <f>IF(ROW()-ROW($A$73)&gt;$G$71, "", CARB_Defaults!L$9*$L104/CARB_Defaults!L$13)</f>
        <v/>
      </c>
      <c r="AH104" s="67" t="str">
        <f>IF(ROW()-ROW($A$73)&gt;$G$71, "", CARB_Defaults!L$10*$L104/CARB_Defaults!L$13)</f>
        <v/>
      </c>
      <c r="AI104" s="66" t="str">
        <f>IF(ROW()-ROW($A$73)&gt;$G$71, "", CARB_Defaults!L$11*$L104/CARB_Defaults!L$13)</f>
        <v/>
      </c>
      <c r="AJ104" s="81" t="str">
        <f t="shared" si="45"/>
        <v/>
      </c>
      <c r="AK104" s="81" t="str">
        <f t="shared" si="32"/>
        <v/>
      </c>
      <c r="AL104" s="81" t="str">
        <f t="shared" si="33"/>
        <v/>
      </c>
      <c r="AM104" s="81" t="str">
        <f t="shared" si="34"/>
        <v/>
      </c>
      <c r="AN104" s="81" t="str">
        <f t="shared" si="35"/>
        <v/>
      </c>
      <c r="AO104" s="82" t="str">
        <f t="shared" si="36"/>
        <v/>
      </c>
      <c r="AP104" s="82" t="str">
        <f t="shared" si="37"/>
        <v/>
      </c>
      <c r="AQ104" s="82" t="str">
        <f t="shared" si="38"/>
        <v/>
      </c>
      <c r="AR104" s="115" t="str">
        <f t="shared" si="39"/>
        <v/>
      </c>
      <c r="AS104" s="117" t="str">
        <f>IF(ROW()-ROW($A$73)&gt;$G$71,"",SUMIFS(CARB_EFs!AA$9:AA$20,CARB_EFs!$W$9:$W$20,Calculations!$J104,CARB_EFs!$Y$9:$Y$20,Calculations!$AV104))</f>
        <v/>
      </c>
      <c r="AT104" s="81" t="str">
        <f>IF(ROW()-ROW($A$73)&gt;$G$71,"",SUMIFS(CARB_EFs!AB$9:AB$20,CARB_EFs!$W$9:$W$20,Calculations!$J104,CARB_EFs!$Y$9:$Y$20,Calculations!$AV104))</f>
        <v/>
      </c>
      <c r="AU104" s="82" t="str">
        <f>IF(ROW()-ROW($A$73)&gt;$G$71,"",SUMIFS(CARB_EFs!AC$9:AC$20,CARB_EFs!$W$9:$W$20,Calculations!$J104,CARB_EFs!$Y$9:$Y$20,Calculations!$AV104))</f>
        <v/>
      </c>
      <c r="AV104" s="74" t="str">
        <f>IF(ROW()-ROW($A$73)&gt;$G$71,"",VLOOKUP($F104,CHOOSE($J104,CARB_EFs!$Y$9:$Y$11,CARB_EFs!$Y$12:$Y$14,CARB_EFs!$Y$15:$Y$17,CARB_EFs!$Y$18:$Y$20),1))</f>
        <v/>
      </c>
    </row>
    <row r="105" spans="2:48" x14ac:dyDescent="0.25">
      <c r="B105" s="44" t="str">
        <f>IF(ROW()-ROW($A$73)&gt;$G$71, "", Input!K59)</f>
        <v/>
      </c>
      <c r="C105" s="40" t="str">
        <f>IF(ROW()-ROW($A$73)&gt;$G$71,"",IF(Input!L59="N/A",INDEX(Input!D$28:D$87,MATCH($B105,Input!$C$28:$C$87,0)),Input!L59))</f>
        <v/>
      </c>
      <c r="D105" s="45" t="str">
        <f t="shared" si="40"/>
        <v/>
      </c>
      <c r="E105" s="45" t="str">
        <f t="array" ref="E105">IF(ROW()-ROW($A$73)&gt;$G$71, "", INDEX(CARB_Defaults!G$16:G$43, MATCH(C105&amp;D105,CARB_Defaults!I$16:I$43&amp;CARB_Defaults!H$16:H$43, 0)))</f>
        <v/>
      </c>
      <c r="F105" s="135" t="str">
        <f>IF(ROW()-ROW($A$73)&gt;$G$71, "", IF(Input!$N59="",$C$71-ROUND(VLOOKUP(C105,CARB_Defaults!$P$9:$T$36,3,FALSE),0),Input!$N59))</f>
        <v/>
      </c>
      <c r="G105" s="135" t="str">
        <f t="shared" si="41"/>
        <v/>
      </c>
      <c r="H105" s="62" t="str">
        <f>IF(ROW()-ROW($A$73)&gt;$G$71, "", IF(Input!O59="",VLOOKUP(C105,CARB_Defaults!$P$9:$T$36,5,FALSE),Input!O59))</f>
        <v/>
      </c>
      <c r="I105" s="45" t="str">
        <f>IF(ROW()-ROW($A$73)&gt;$G$71, "", IF(LEFT(E105,1)&lt;&gt;"C",
INDEX(CARB_Defaults!C$9:C$17,MATCH(H105,CARB_Defaults!D$9:D$17,1)),
INDEX(CARB_Defaults!C$18:C$27,MATCH(H105,CARB_Defaults!D$18:D$27,1))))</f>
        <v/>
      </c>
      <c r="J105" s="45" t="str">
        <f t="shared" si="42"/>
        <v/>
      </c>
      <c r="K105" s="65" t="str">
        <f>IF(ROW()-ROW($A$73)&gt;$G$71,"",INDEX(CARB_Defaults!Q$9:Q$36,MATCH($C105,CARB_Defaults!P$9:P$36,0)))</f>
        <v/>
      </c>
      <c r="L105" s="65" t="str">
        <f>IF(ROW()-ROW($A$73)&gt;$G$71, "", INDEX(CARB_EFs!K$9:K$2624, MATCH($E105&amp;"_"&amp;$I105&amp;"_"&amp;$G105, CARB_EFs!$B$9:$B$2624, 0)))</f>
        <v/>
      </c>
      <c r="M105" s="121" t="str">
        <f>IF(ROW()-ROW($A$73)&gt;$G$71, "", Input!M59)</f>
        <v/>
      </c>
      <c r="N105" s="98" t="str">
        <f>IF(ROW()-ROW($A$73)&gt;$G$71,"",INDEX(CARB_Defaults!S$9:S$36,MATCH($E105,CARB_Defaults!O$9:O$36,0)))</f>
        <v/>
      </c>
      <c r="O105" s="78" t="str">
        <f t="shared" si="43"/>
        <v/>
      </c>
      <c r="P105" s="74" t="str">
        <f>IF(ROW()-ROW($A$73)&gt;$G$71, "", INDEX(CARB_Defaults!R$9:R$36, MATCH(C105, CARB_Defaults!P$9:P$36, 0)))</f>
        <v/>
      </c>
      <c r="Q105" s="69" t="str">
        <f>IF(ROW()-ROW($A$73)&gt;$G$71, "", INDEX(CARB_EFs!I$9:I$2624, MATCH($E105&amp;"_"&amp;$I105&amp;"_"&amp;$G105, CARB_EFs!$B$9:$B$2624, 0)))</f>
        <v/>
      </c>
      <c r="R105" s="67" t="str">
        <f>IF(ROW()-ROW($A$73)&gt;$G$71, "", INDEX(CARB_EFs!J$9:J$2624, MATCH($E105&amp;"_"&amp;$I105&amp;"_"&amp;$G105, CARB_EFs!$B$9:$B$2624, 0)))</f>
        <v/>
      </c>
      <c r="S105" s="67" t="str">
        <f>IF(ROW()-ROW($A$73)&gt;$G$71, "", INDEX(CARB_EFs!H$9:H$2624, MATCH($E105&amp;"_"&amp;$I105&amp;"_"&amp;$G105, CARB_EFs!$B$9:$B$2624, 0)))</f>
        <v/>
      </c>
      <c r="T105" s="67" t="str">
        <f>IF(ROW()-ROW($A$73)&gt;$G$71, "", INDEX(CARB_EFs!F$9:F$2624, MATCH($E105&amp;"_"&amp;$I105&amp;"_"&amp;$G105, CARB_EFs!$B$9:$B$2624, 0)))</f>
        <v/>
      </c>
      <c r="U105" s="66" t="str">
        <f>IF(ROW()-ROW($A$73)&gt;$G$71, "", INDEX(CARB_EFs!G$9:G$2624, MATCH($E105&amp;"_"&amp;$I105&amp;"_"&amp;$G105, CARB_EFs!$B$9:$B$2624, 0)))</f>
        <v/>
      </c>
      <c r="V105" s="72" t="str">
        <f>IF(ROW()-ROW($A$73)&gt;$G$71, "", INDEX(CARB_EFs!T$9:T$64, MATCH($E105&amp;"_"&amp;$I105, CARB_EFs!$M$9:$M$64, 0)))</f>
        <v/>
      </c>
      <c r="W105" s="103" t="str">
        <f>IF(ROW()-ROW($A$73)&gt;$G$71, "", INDEX(CARB_EFs!U$9:U$64, MATCH($E105&amp;"_"&amp;$I105, CARB_EFs!$M$9:$M$64, 0)))</f>
        <v/>
      </c>
      <c r="X105" s="103" t="str">
        <f>IF(ROW()-ROW($A$73)&gt;$G$71, "", INDEX(CARB_EFs!S$9:S$64, MATCH($E105&amp;"_"&amp;$I105, CARB_EFs!$M$9:$M$64, 0)))</f>
        <v/>
      </c>
      <c r="Y105" s="103" t="str">
        <f>IF(ROW()-ROW($A$73)&gt;$G$71, "", INDEX(CARB_EFs!P$9:P$64, MATCH($E105&amp;"_"&amp;$I105, CARB_EFs!$M$9:$M$64, 0)))</f>
        <v/>
      </c>
      <c r="Z105" s="57" t="str">
        <f>IF(ROW()-ROW($A$73)&gt;$G$71, "", INDEX(CARB_EFs!R$9:R$64, MATCH($E105&amp;"_"&amp;$I105, CARB_EFs!$M$9:$M$64, 0)))</f>
        <v/>
      </c>
      <c r="AA105" s="68" t="str">
        <f t="shared" si="27"/>
        <v/>
      </c>
      <c r="AB105" s="67" t="str">
        <f t="shared" si="28"/>
        <v/>
      </c>
      <c r="AC105" s="67" t="str">
        <f t="shared" si="29"/>
        <v/>
      </c>
      <c r="AD105" s="67" t="str">
        <f t="shared" si="30"/>
        <v/>
      </c>
      <c r="AE105" s="67" t="str">
        <f t="shared" si="31"/>
        <v/>
      </c>
      <c r="AF105" s="67" t="str">
        <f t="shared" si="44"/>
        <v/>
      </c>
      <c r="AG105" s="67" t="str">
        <f>IF(ROW()-ROW($A$73)&gt;$G$71, "", CARB_Defaults!L$9*$L105/CARB_Defaults!L$13)</f>
        <v/>
      </c>
      <c r="AH105" s="67" t="str">
        <f>IF(ROW()-ROW($A$73)&gt;$G$71, "", CARB_Defaults!L$10*$L105/CARB_Defaults!L$13)</f>
        <v/>
      </c>
      <c r="AI105" s="66" t="str">
        <f>IF(ROW()-ROW($A$73)&gt;$G$71, "", CARB_Defaults!L$11*$L105/CARB_Defaults!L$13)</f>
        <v/>
      </c>
      <c r="AJ105" s="81" t="str">
        <f t="shared" si="45"/>
        <v/>
      </c>
      <c r="AK105" s="81" t="str">
        <f t="shared" si="32"/>
        <v/>
      </c>
      <c r="AL105" s="81" t="str">
        <f t="shared" si="33"/>
        <v/>
      </c>
      <c r="AM105" s="81" t="str">
        <f t="shared" si="34"/>
        <v/>
      </c>
      <c r="AN105" s="81" t="str">
        <f t="shared" si="35"/>
        <v/>
      </c>
      <c r="AO105" s="82" t="str">
        <f t="shared" si="36"/>
        <v/>
      </c>
      <c r="AP105" s="82" t="str">
        <f t="shared" si="37"/>
        <v/>
      </c>
      <c r="AQ105" s="82" t="str">
        <f t="shared" si="38"/>
        <v/>
      </c>
      <c r="AR105" s="115" t="str">
        <f t="shared" si="39"/>
        <v/>
      </c>
      <c r="AS105" s="117" t="str">
        <f>IF(ROW()-ROW($A$73)&gt;$G$71,"",SUMIFS(CARB_EFs!AA$9:AA$20,CARB_EFs!$W$9:$W$20,Calculations!$J105,CARB_EFs!$Y$9:$Y$20,Calculations!$AV105))</f>
        <v/>
      </c>
      <c r="AT105" s="81" t="str">
        <f>IF(ROW()-ROW($A$73)&gt;$G$71,"",SUMIFS(CARB_EFs!AB$9:AB$20,CARB_EFs!$W$9:$W$20,Calculations!$J105,CARB_EFs!$Y$9:$Y$20,Calculations!$AV105))</f>
        <v/>
      </c>
      <c r="AU105" s="82" t="str">
        <f>IF(ROW()-ROW($A$73)&gt;$G$71,"",SUMIFS(CARB_EFs!AC$9:AC$20,CARB_EFs!$W$9:$W$20,Calculations!$J105,CARB_EFs!$Y$9:$Y$20,Calculations!$AV105))</f>
        <v/>
      </c>
      <c r="AV105" s="74" t="str">
        <f>IF(ROW()-ROW($A$73)&gt;$G$71,"",VLOOKUP($F105,CHOOSE($J105,CARB_EFs!$Y$9:$Y$11,CARB_EFs!$Y$12:$Y$14,CARB_EFs!$Y$15:$Y$17,CARB_EFs!$Y$18:$Y$20),1))</f>
        <v/>
      </c>
    </row>
    <row r="106" spans="2:48" x14ac:dyDescent="0.25">
      <c r="B106" s="44" t="str">
        <f>IF(ROW()-ROW($A$73)&gt;$G$71, "", Input!K60)</f>
        <v/>
      </c>
      <c r="C106" s="40" t="str">
        <f>IF(ROW()-ROW($A$73)&gt;$G$71,"",IF(Input!L60="N/A",INDEX(Input!D$28:D$87,MATCH($B106,Input!$C$28:$C$87,0)),Input!L60))</f>
        <v/>
      </c>
      <c r="D106" s="45" t="str">
        <f t="shared" si="40"/>
        <v/>
      </c>
      <c r="E106" s="45" t="str">
        <f t="array" ref="E106">IF(ROW()-ROW($A$73)&gt;$G$71, "", INDEX(CARB_Defaults!G$16:G$43, MATCH(C106&amp;D106,CARB_Defaults!I$16:I$43&amp;CARB_Defaults!H$16:H$43, 0)))</f>
        <v/>
      </c>
      <c r="F106" s="135" t="str">
        <f>IF(ROW()-ROW($A$73)&gt;$G$71, "", IF(Input!$N60="",$C$71-ROUND(VLOOKUP(C106,CARB_Defaults!$P$9:$T$36,3,FALSE),0),Input!$N60))</f>
        <v/>
      </c>
      <c r="G106" s="135" t="str">
        <f t="shared" si="41"/>
        <v/>
      </c>
      <c r="H106" s="62" t="str">
        <f>IF(ROW()-ROW($A$73)&gt;$G$71, "", IF(Input!O60="",VLOOKUP(C106,CARB_Defaults!$P$9:$T$36,5,FALSE),Input!O60))</f>
        <v/>
      </c>
      <c r="I106" s="45" t="str">
        <f>IF(ROW()-ROW($A$73)&gt;$G$71, "", IF(LEFT(E106,1)&lt;&gt;"C",
INDEX(CARB_Defaults!C$9:C$17,MATCH(H106,CARB_Defaults!D$9:D$17,1)),
INDEX(CARB_Defaults!C$18:C$27,MATCH(H106,CARB_Defaults!D$18:D$27,1))))</f>
        <v/>
      </c>
      <c r="J106" s="45" t="str">
        <f t="shared" si="42"/>
        <v/>
      </c>
      <c r="K106" s="65" t="str">
        <f>IF(ROW()-ROW($A$73)&gt;$G$71,"",INDEX(CARB_Defaults!Q$9:Q$36,MATCH($C106,CARB_Defaults!P$9:P$36,0)))</f>
        <v/>
      </c>
      <c r="L106" s="65" t="str">
        <f>IF(ROW()-ROW($A$73)&gt;$G$71, "", INDEX(CARB_EFs!K$9:K$2624, MATCH($E106&amp;"_"&amp;$I106&amp;"_"&amp;$G106, CARB_EFs!$B$9:$B$2624, 0)))</f>
        <v/>
      </c>
      <c r="M106" s="121" t="str">
        <f>IF(ROW()-ROW($A$73)&gt;$G$71, "", Input!M60)</f>
        <v/>
      </c>
      <c r="N106" s="98" t="str">
        <f>IF(ROW()-ROW($A$73)&gt;$G$71,"",INDEX(CARB_Defaults!S$9:S$36,MATCH($E106,CARB_Defaults!O$9:O$36,0)))</f>
        <v/>
      </c>
      <c r="O106" s="78" t="str">
        <f t="shared" si="43"/>
        <v/>
      </c>
      <c r="P106" s="74" t="str">
        <f>IF(ROW()-ROW($A$73)&gt;$G$71, "", INDEX(CARB_Defaults!R$9:R$36, MATCH(C106, CARB_Defaults!P$9:P$36, 0)))</f>
        <v/>
      </c>
      <c r="Q106" s="69" t="str">
        <f>IF(ROW()-ROW($A$73)&gt;$G$71, "", INDEX(CARB_EFs!I$9:I$2624, MATCH($E106&amp;"_"&amp;$I106&amp;"_"&amp;$G106, CARB_EFs!$B$9:$B$2624, 0)))</f>
        <v/>
      </c>
      <c r="R106" s="67" t="str">
        <f>IF(ROW()-ROW($A$73)&gt;$G$71, "", INDEX(CARB_EFs!J$9:J$2624, MATCH($E106&amp;"_"&amp;$I106&amp;"_"&amp;$G106, CARB_EFs!$B$9:$B$2624, 0)))</f>
        <v/>
      </c>
      <c r="S106" s="67" t="str">
        <f>IF(ROW()-ROW($A$73)&gt;$G$71, "", INDEX(CARB_EFs!H$9:H$2624, MATCH($E106&amp;"_"&amp;$I106&amp;"_"&amp;$G106, CARB_EFs!$B$9:$B$2624, 0)))</f>
        <v/>
      </c>
      <c r="T106" s="67" t="str">
        <f>IF(ROW()-ROW($A$73)&gt;$G$71, "", INDEX(CARB_EFs!F$9:F$2624, MATCH($E106&amp;"_"&amp;$I106&amp;"_"&amp;$G106, CARB_EFs!$B$9:$B$2624, 0)))</f>
        <v/>
      </c>
      <c r="U106" s="66" t="str">
        <f>IF(ROW()-ROW($A$73)&gt;$G$71, "", INDEX(CARB_EFs!G$9:G$2624, MATCH($E106&amp;"_"&amp;$I106&amp;"_"&amp;$G106, CARB_EFs!$B$9:$B$2624, 0)))</f>
        <v/>
      </c>
      <c r="V106" s="72" t="str">
        <f>IF(ROW()-ROW($A$73)&gt;$G$71, "", INDEX(CARB_EFs!T$9:T$64, MATCH($E106&amp;"_"&amp;$I106, CARB_EFs!$M$9:$M$64, 0)))</f>
        <v/>
      </c>
      <c r="W106" s="103" t="str">
        <f>IF(ROW()-ROW($A$73)&gt;$G$71, "", INDEX(CARB_EFs!U$9:U$64, MATCH($E106&amp;"_"&amp;$I106, CARB_EFs!$M$9:$M$64, 0)))</f>
        <v/>
      </c>
      <c r="X106" s="103" t="str">
        <f>IF(ROW()-ROW($A$73)&gt;$G$71, "", INDEX(CARB_EFs!S$9:S$64, MATCH($E106&amp;"_"&amp;$I106, CARB_EFs!$M$9:$M$64, 0)))</f>
        <v/>
      </c>
      <c r="Y106" s="103" t="str">
        <f>IF(ROW()-ROW($A$73)&gt;$G$71, "", INDEX(CARB_EFs!P$9:P$64, MATCH($E106&amp;"_"&amp;$I106, CARB_EFs!$M$9:$M$64, 0)))</f>
        <v/>
      </c>
      <c r="Z106" s="57" t="str">
        <f>IF(ROW()-ROW($A$73)&gt;$G$71, "", INDEX(CARB_EFs!R$9:R$64, MATCH($E106&amp;"_"&amp;$I106, CARB_EFs!$M$9:$M$64, 0)))</f>
        <v/>
      </c>
      <c r="AA106" s="68" t="str">
        <f t="shared" ref="AA106:AA132" si="46">IF(ROW()-ROW($A$73)&gt;$G$71,"",(Q106*(1+V106*IF($O106/$P106&gt;1,1,$O106/$P106))*AT106))</f>
        <v/>
      </c>
      <c r="AB106" s="67" t="str">
        <f t="shared" ref="AB106:AB132" si="47">IF(ROW()-ROW($A$73)&gt;$G$71, "", (R106*(1+W106*IF($O106/$P106&gt;1,1,$O106/$P106)))*AT106)</f>
        <v/>
      </c>
      <c r="AC106" s="67" t="str">
        <f t="shared" ref="AC106:AC132" si="48">IF(ROW()-ROW($A$73)&gt;$G$71, "", (S106*(1+X106*IF($O106/$P106&gt;1,1,$O106/$P106)))*AS106)</f>
        <v/>
      </c>
      <c r="AD106" s="67" t="str">
        <f t="shared" ref="AD106:AD132" si="49">IF(ROW()-ROW($A$73)&gt;$G$71, "", (T106*(1+Y106*IF($O106/$P106&gt;1,1,$O106/$P106)))*AU106)</f>
        <v/>
      </c>
      <c r="AE106" s="67" t="str">
        <f t="shared" ref="AE106:AE132" si="50">IF(ROW()-ROW($A$73)&gt;$G$71, "", U106*(1+Z106*IF($O106/$P106&gt;1,1,$O106/$P106)))</f>
        <v/>
      </c>
      <c r="AF106" s="67" t="str">
        <f t="shared" si="44"/>
        <v/>
      </c>
      <c r="AG106" s="67" t="str">
        <f>IF(ROW()-ROW($A$73)&gt;$G$71, "", CARB_Defaults!L$9*$L106/CARB_Defaults!L$13)</f>
        <v/>
      </c>
      <c r="AH106" s="67" t="str">
        <f>IF(ROW()-ROW($A$73)&gt;$G$71, "", CARB_Defaults!L$10*$L106/CARB_Defaults!L$13)</f>
        <v/>
      </c>
      <c r="AI106" s="66" t="str">
        <f>IF(ROW()-ROW($A$73)&gt;$G$71, "", CARB_Defaults!L$11*$L106/CARB_Defaults!L$13)</f>
        <v/>
      </c>
      <c r="AJ106" s="81" t="str">
        <f t="shared" si="45"/>
        <v/>
      </c>
      <c r="AK106" s="81" t="str">
        <f t="shared" si="32"/>
        <v/>
      </c>
      <c r="AL106" s="81" t="str">
        <f t="shared" si="33"/>
        <v/>
      </c>
      <c r="AM106" s="81" t="str">
        <f t="shared" si="34"/>
        <v/>
      </c>
      <c r="AN106" s="81" t="str">
        <f t="shared" si="35"/>
        <v/>
      </c>
      <c r="AO106" s="82" t="str">
        <f t="shared" si="36"/>
        <v/>
      </c>
      <c r="AP106" s="82" t="str">
        <f t="shared" si="37"/>
        <v/>
      </c>
      <c r="AQ106" s="82" t="str">
        <f t="shared" si="38"/>
        <v/>
      </c>
      <c r="AR106" s="115" t="str">
        <f t="shared" si="39"/>
        <v/>
      </c>
      <c r="AS106" s="117" t="str">
        <f>IF(ROW()-ROW($A$73)&gt;$G$71,"",SUMIFS(CARB_EFs!AA$9:AA$20,CARB_EFs!$W$9:$W$20,Calculations!$J106,CARB_EFs!$Y$9:$Y$20,Calculations!$AV106))</f>
        <v/>
      </c>
      <c r="AT106" s="81" t="str">
        <f>IF(ROW()-ROW($A$73)&gt;$G$71,"",SUMIFS(CARB_EFs!AB$9:AB$20,CARB_EFs!$W$9:$W$20,Calculations!$J106,CARB_EFs!$Y$9:$Y$20,Calculations!$AV106))</f>
        <v/>
      </c>
      <c r="AU106" s="82" t="str">
        <f>IF(ROW()-ROW($A$73)&gt;$G$71,"",SUMIFS(CARB_EFs!AC$9:AC$20,CARB_EFs!$W$9:$W$20,Calculations!$J106,CARB_EFs!$Y$9:$Y$20,Calculations!$AV106))</f>
        <v/>
      </c>
      <c r="AV106" s="74" t="str">
        <f>IF(ROW()-ROW($A$73)&gt;$G$71,"",VLOOKUP($F106,CHOOSE($J106,CARB_EFs!$Y$9:$Y$11,CARB_EFs!$Y$12:$Y$14,CARB_EFs!$Y$15:$Y$17,CARB_EFs!$Y$18:$Y$20),1))</f>
        <v/>
      </c>
    </row>
    <row r="107" spans="2:48" x14ac:dyDescent="0.25">
      <c r="B107" s="44" t="str">
        <f>IF(ROW()-ROW($A$73)&gt;$G$71, "", Input!K61)</f>
        <v/>
      </c>
      <c r="C107" s="40" t="str">
        <f>IF(ROW()-ROW($A$73)&gt;$G$71,"",IF(Input!L61="N/A",INDEX(Input!D$28:D$87,MATCH($B107,Input!$C$28:$C$87,0)),Input!L61))</f>
        <v/>
      </c>
      <c r="D107" s="45" t="str">
        <f t="shared" si="40"/>
        <v/>
      </c>
      <c r="E107" s="45" t="str">
        <f t="array" ref="E107">IF(ROW()-ROW($A$73)&gt;$G$71, "", INDEX(CARB_Defaults!G$16:G$43, MATCH(C107&amp;D107,CARB_Defaults!I$16:I$43&amp;CARB_Defaults!H$16:H$43, 0)))</f>
        <v/>
      </c>
      <c r="F107" s="135" t="str">
        <f>IF(ROW()-ROW($A$73)&gt;$G$71, "", IF(Input!$N61="",$C$71-ROUND(VLOOKUP(C107,CARB_Defaults!$P$9:$T$36,3,FALSE),0),Input!$N61))</f>
        <v/>
      </c>
      <c r="G107" s="135" t="str">
        <f t="shared" si="41"/>
        <v/>
      </c>
      <c r="H107" s="62" t="str">
        <f>IF(ROW()-ROW($A$73)&gt;$G$71, "", IF(Input!O61="",VLOOKUP(C107,CARB_Defaults!$P$9:$T$36,5,FALSE),Input!O61))</f>
        <v/>
      </c>
      <c r="I107" s="45" t="str">
        <f>IF(ROW()-ROW($A$73)&gt;$G$71, "", IF(LEFT(E107,1)&lt;&gt;"C",
INDEX(CARB_Defaults!C$9:C$17,MATCH(H107,CARB_Defaults!D$9:D$17,1)),
INDEX(CARB_Defaults!C$18:C$27,MATCH(H107,CARB_Defaults!D$18:D$27,1))))</f>
        <v/>
      </c>
      <c r="J107" s="45" t="str">
        <f t="shared" si="42"/>
        <v/>
      </c>
      <c r="K107" s="65" t="str">
        <f>IF(ROW()-ROW($A$73)&gt;$G$71,"",INDEX(CARB_Defaults!Q$9:Q$36,MATCH($C107,CARB_Defaults!P$9:P$36,0)))</f>
        <v/>
      </c>
      <c r="L107" s="65" t="str">
        <f>IF(ROW()-ROW($A$73)&gt;$G$71, "", INDEX(CARB_EFs!K$9:K$2624, MATCH($E107&amp;"_"&amp;$I107&amp;"_"&amp;$G107, CARB_EFs!$B$9:$B$2624, 0)))</f>
        <v/>
      </c>
      <c r="M107" s="121" t="str">
        <f>IF(ROW()-ROW($A$73)&gt;$G$71, "", Input!M61)</f>
        <v/>
      </c>
      <c r="N107" s="98" t="str">
        <f>IF(ROW()-ROW($A$73)&gt;$G$71,"",INDEX(CARB_Defaults!S$9:S$36,MATCH($E107,CARB_Defaults!O$9:O$36,0)))</f>
        <v/>
      </c>
      <c r="O107" s="78" t="str">
        <f t="shared" si="43"/>
        <v/>
      </c>
      <c r="P107" s="74" t="str">
        <f>IF(ROW()-ROW($A$73)&gt;$G$71, "", INDEX(CARB_Defaults!R$9:R$36, MATCH(C107, CARB_Defaults!P$9:P$36, 0)))</f>
        <v/>
      </c>
      <c r="Q107" s="69" t="str">
        <f>IF(ROW()-ROW($A$73)&gt;$G$71, "", INDEX(CARB_EFs!I$9:I$2624, MATCH($E107&amp;"_"&amp;$I107&amp;"_"&amp;$G107, CARB_EFs!$B$9:$B$2624, 0)))</f>
        <v/>
      </c>
      <c r="R107" s="67" t="str">
        <f>IF(ROW()-ROW($A$73)&gt;$G$71, "", INDEX(CARB_EFs!J$9:J$2624, MATCH($E107&amp;"_"&amp;$I107&amp;"_"&amp;$G107, CARB_EFs!$B$9:$B$2624, 0)))</f>
        <v/>
      </c>
      <c r="S107" s="67" t="str">
        <f>IF(ROW()-ROW($A$73)&gt;$G$71, "", INDEX(CARB_EFs!H$9:H$2624, MATCH($E107&amp;"_"&amp;$I107&amp;"_"&amp;$G107, CARB_EFs!$B$9:$B$2624, 0)))</f>
        <v/>
      </c>
      <c r="T107" s="67" t="str">
        <f>IF(ROW()-ROW($A$73)&gt;$G$71, "", INDEX(CARB_EFs!F$9:F$2624, MATCH($E107&amp;"_"&amp;$I107&amp;"_"&amp;$G107, CARB_EFs!$B$9:$B$2624, 0)))</f>
        <v/>
      </c>
      <c r="U107" s="66" t="str">
        <f>IF(ROW()-ROW($A$73)&gt;$G$71, "", INDEX(CARB_EFs!G$9:G$2624, MATCH($E107&amp;"_"&amp;$I107&amp;"_"&amp;$G107, CARB_EFs!$B$9:$B$2624, 0)))</f>
        <v/>
      </c>
      <c r="V107" s="72" t="str">
        <f>IF(ROW()-ROW($A$73)&gt;$G$71, "", INDEX(CARB_EFs!T$9:T$64, MATCH($E107&amp;"_"&amp;$I107, CARB_EFs!$M$9:$M$64, 0)))</f>
        <v/>
      </c>
      <c r="W107" s="103" t="str">
        <f>IF(ROW()-ROW($A$73)&gt;$G$71, "", INDEX(CARB_EFs!U$9:U$64, MATCH($E107&amp;"_"&amp;$I107, CARB_EFs!$M$9:$M$64, 0)))</f>
        <v/>
      </c>
      <c r="X107" s="103" t="str">
        <f>IF(ROW()-ROW($A$73)&gt;$G$71, "", INDEX(CARB_EFs!S$9:S$64, MATCH($E107&amp;"_"&amp;$I107, CARB_EFs!$M$9:$M$64, 0)))</f>
        <v/>
      </c>
      <c r="Y107" s="103" t="str">
        <f>IF(ROW()-ROW($A$73)&gt;$G$71, "", INDEX(CARB_EFs!P$9:P$64, MATCH($E107&amp;"_"&amp;$I107, CARB_EFs!$M$9:$M$64, 0)))</f>
        <v/>
      </c>
      <c r="Z107" s="57" t="str">
        <f>IF(ROW()-ROW($A$73)&gt;$G$71, "", INDEX(CARB_EFs!R$9:R$64, MATCH($E107&amp;"_"&amp;$I107, CARB_EFs!$M$9:$M$64, 0)))</f>
        <v/>
      </c>
      <c r="AA107" s="68" t="str">
        <f t="shared" si="46"/>
        <v/>
      </c>
      <c r="AB107" s="67" t="str">
        <f t="shared" si="47"/>
        <v/>
      </c>
      <c r="AC107" s="67" t="str">
        <f t="shared" si="48"/>
        <v/>
      </c>
      <c r="AD107" s="67" t="str">
        <f t="shared" si="49"/>
        <v/>
      </c>
      <c r="AE107" s="67" t="str">
        <f t="shared" si="50"/>
        <v/>
      </c>
      <c r="AF107" s="67" t="str">
        <f t="shared" si="44"/>
        <v/>
      </c>
      <c r="AG107" s="67" t="str">
        <f>IF(ROW()-ROW($A$73)&gt;$G$71, "", CARB_Defaults!L$9*$L107/CARB_Defaults!L$13)</f>
        <v/>
      </c>
      <c r="AH107" s="67" t="str">
        <f>IF(ROW()-ROW($A$73)&gt;$G$71, "", CARB_Defaults!L$10*$L107/CARB_Defaults!L$13)</f>
        <v/>
      </c>
      <c r="AI107" s="66" t="str">
        <f>IF(ROW()-ROW($A$73)&gt;$G$71, "", CARB_Defaults!L$11*$L107/CARB_Defaults!L$13)</f>
        <v/>
      </c>
      <c r="AJ107" s="81" t="str">
        <f t="shared" si="45"/>
        <v/>
      </c>
      <c r="AK107" s="81" t="str">
        <f t="shared" si="32"/>
        <v/>
      </c>
      <c r="AL107" s="81" t="str">
        <f t="shared" si="33"/>
        <v/>
      </c>
      <c r="AM107" s="81" t="str">
        <f t="shared" si="34"/>
        <v/>
      </c>
      <c r="AN107" s="81" t="str">
        <f t="shared" si="35"/>
        <v/>
      </c>
      <c r="AO107" s="82" t="str">
        <f t="shared" si="36"/>
        <v/>
      </c>
      <c r="AP107" s="82" t="str">
        <f t="shared" si="37"/>
        <v/>
      </c>
      <c r="AQ107" s="82" t="str">
        <f t="shared" si="38"/>
        <v/>
      </c>
      <c r="AR107" s="115" t="str">
        <f t="shared" si="39"/>
        <v/>
      </c>
      <c r="AS107" s="117" t="str">
        <f>IF(ROW()-ROW($A$73)&gt;$G$71,"",SUMIFS(CARB_EFs!AA$9:AA$20,CARB_EFs!$W$9:$W$20,Calculations!$J107,CARB_EFs!$Y$9:$Y$20,Calculations!$AV107))</f>
        <v/>
      </c>
      <c r="AT107" s="81" t="str">
        <f>IF(ROW()-ROW($A$73)&gt;$G$71,"",SUMIFS(CARB_EFs!AB$9:AB$20,CARB_EFs!$W$9:$W$20,Calculations!$J107,CARB_EFs!$Y$9:$Y$20,Calculations!$AV107))</f>
        <v/>
      </c>
      <c r="AU107" s="82" t="str">
        <f>IF(ROW()-ROW($A$73)&gt;$G$71,"",SUMIFS(CARB_EFs!AC$9:AC$20,CARB_EFs!$W$9:$W$20,Calculations!$J107,CARB_EFs!$Y$9:$Y$20,Calculations!$AV107))</f>
        <v/>
      </c>
      <c r="AV107" s="74" t="str">
        <f>IF(ROW()-ROW($A$73)&gt;$G$71,"",VLOOKUP($F107,CHOOSE($J107,CARB_EFs!$Y$9:$Y$11,CARB_EFs!$Y$12:$Y$14,CARB_EFs!$Y$15:$Y$17,CARB_EFs!$Y$18:$Y$20),1))</f>
        <v/>
      </c>
    </row>
    <row r="108" spans="2:48" x14ac:dyDescent="0.25">
      <c r="B108" s="44" t="str">
        <f>IF(ROW()-ROW($A$73)&gt;$G$71, "", Input!K62)</f>
        <v/>
      </c>
      <c r="C108" s="40" t="str">
        <f>IF(ROW()-ROW($A$73)&gt;$G$71,"",IF(Input!L62="N/A",INDEX(Input!D$28:D$87,MATCH($B108,Input!$C$28:$C$87,0)),Input!L62))</f>
        <v/>
      </c>
      <c r="D108" s="45" t="str">
        <f t="shared" si="40"/>
        <v/>
      </c>
      <c r="E108" s="45" t="str">
        <f t="array" ref="E108">IF(ROW()-ROW($A$73)&gt;$G$71, "", INDEX(CARB_Defaults!G$16:G$43, MATCH(C108&amp;D108,CARB_Defaults!I$16:I$43&amp;CARB_Defaults!H$16:H$43, 0)))</f>
        <v/>
      </c>
      <c r="F108" s="135" t="str">
        <f>IF(ROW()-ROW($A$73)&gt;$G$71, "", IF(Input!$N62="",$C$71-ROUND(VLOOKUP(C108,CARB_Defaults!$P$9:$T$36,3,FALSE),0),Input!$N62))</f>
        <v/>
      </c>
      <c r="G108" s="135" t="str">
        <f t="shared" si="41"/>
        <v/>
      </c>
      <c r="H108" s="62" t="str">
        <f>IF(ROW()-ROW($A$73)&gt;$G$71, "", IF(Input!O62="",VLOOKUP(C108,CARB_Defaults!$P$9:$T$36,5,FALSE),Input!O62))</f>
        <v/>
      </c>
      <c r="I108" s="45" t="str">
        <f>IF(ROW()-ROW($A$73)&gt;$G$71, "", IF(LEFT(E108,1)&lt;&gt;"C",
INDEX(CARB_Defaults!C$9:C$17,MATCH(H108,CARB_Defaults!D$9:D$17,1)),
INDEX(CARB_Defaults!C$18:C$27,MATCH(H108,CARB_Defaults!D$18:D$27,1))))</f>
        <v/>
      </c>
      <c r="J108" s="45" t="str">
        <f t="shared" si="42"/>
        <v/>
      </c>
      <c r="K108" s="65" t="str">
        <f>IF(ROW()-ROW($A$73)&gt;$G$71,"",INDEX(CARB_Defaults!Q$9:Q$36,MATCH($C108,CARB_Defaults!P$9:P$36,0)))</f>
        <v/>
      </c>
      <c r="L108" s="65" t="str">
        <f>IF(ROW()-ROW($A$73)&gt;$G$71, "", INDEX(CARB_EFs!K$9:K$2624, MATCH($E108&amp;"_"&amp;$I108&amp;"_"&amp;$G108, CARB_EFs!$B$9:$B$2624, 0)))</f>
        <v/>
      </c>
      <c r="M108" s="121" t="str">
        <f>IF(ROW()-ROW($A$73)&gt;$G$71, "", Input!M62)</f>
        <v/>
      </c>
      <c r="N108" s="98" t="str">
        <f>IF(ROW()-ROW($A$73)&gt;$G$71,"",INDEX(CARB_Defaults!S$9:S$36,MATCH($E108,CARB_Defaults!O$9:O$36,0)))</f>
        <v/>
      </c>
      <c r="O108" s="78" t="str">
        <f t="shared" si="43"/>
        <v/>
      </c>
      <c r="P108" s="74" t="str">
        <f>IF(ROW()-ROW($A$73)&gt;$G$71, "", INDEX(CARB_Defaults!R$9:R$36, MATCH(C108, CARB_Defaults!P$9:P$36, 0)))</f>
        <v/>
      </c>
      <c r="Q108" s="69" t="str">
        <f>IF(ROW()-ROW($A$73)&gt;$G$71, "", INDEX(CARB_EFs!I$9:I$2624, MATCH($E108&amp;"_"&amp;$I108&amp;"_"&amp;$G108, CARB_EFs!$B$9:$B$2624, 0)))</f>
        <v/>
      </c>
      <c r="R108" s="67" t="str">
        <f>IF(ROW()-ROW($A$73)&gt;$G$71, "", INDEX(CARB_EFs!J$9:J$2624, MATCH($E108&amp;"_"&amp;$I108&amp;"_"&amp;$G108, CARB_EFs!$B$9:$B$2624, 0)))</f>
        <v/>
      </c>
      <c r="S108" s="67" t="str">
        <f>IF(ROW()-ROW($A$73)&gt;$G$71, "", INDEX(CARB_EFs!H$9:H$2624, MATCH($E108&amp;"_"&amp;$I108&amp;"_"&amp;$G108, CARB_EFs!$B$9:$B$2624, 0)))</f>
        <v/>
      </c>
      <c r="T108" s="67" t="str">
        <f>IF(ROW()-ROW($A$73)&gt;$G$71, "", INDEX(CARB_EFs!F$9:F$2624, MATCH($E108&amp;"_"&amp;$I108&amp;"_"&amp;$G108, CARB_EFs!$B$9:$B$2624, 0)))</f>
        <v/>
      </c>
      <c r="U108" s="66" t="str">
        <f>IF(ROW()-ROW($A$73)&gt;$G$71, "", INDEX(CARB_EFs!G$9:G$2624, MATCH($E108&amp;"_"&amp;$I108&amp;"_"&amp;$G108, CARB_EFs!$B$9:$B$2624, 0)))</f>
        <v/>
      </c>
      <c r="V108" s="72" t="str">
        <f>IF(ROW()-ROW($A$73)&gt;$G$71, "", INDEX(CARB_EFs!T$9:T$64, MATCH($E108&amp;"_"&amp;$I108, CARB_EFs!$M$9:$M$64, 0)))</f>
        <v/>
      </c>
      <c r="W108" s="103" t="str">
        <f>IF(ROW()-ROW($A$73)&gt;$G$71, "", INDEX(CARB_EFs!U$9:U$64, MATCH($E108&amp;"_"&amp;$I108, CARB_EFs!$M$9:$M$64, 0)))</f>
        <v/>
      </c>
      <c r="X108" s="103" t="str">
        <f>IF(ROW()-ROW($A$73)&gt;$G$71, "", INDEX(CARB_EFs!S$9:S$64, MATCH($E108&amp;"_"&amp;$I108, CARB_EFs!$M$9:$M$64, 0)))</f>
        <v/>
      </c>
      <c r="Y108" s="103" t="str">
        <f>IF(ROW()-ROW($A$73)&gt;$G$71, "", INDEX(CARB_EFs!P$9:P$64, MATCH($E108&amp;"_"&amp;$I108, CARB_EFs!$M$9:$M$64, 0)))</f>
        <v/>
      </c>
      <c r="Z108" s="57" t="str">
        <f>IF(ROW()-ROW($A$73)&gt;$G$71, "", INDEX(CARB_EFs!R$9:R$64, MATCH($E108&amp;"_"&amp;$I108, CARB_EFs!$M$9:$M$64, 0)))</f>
        <v/>
      </c>
      <c r="AA108" s="68" t="str">
        <f t="shared" si="46"/>
        <v/>
      </c>
      <c r="AB108" s="67" t="str">
        <f t="shared" si="47"/>
        <v/>
      </c>
      <c r="AC108" s="67" t="str">
        <f t="shared" si="48"/>
        <v/>
      </c>
      <c r="AD108" s="67" t="str">
        <f t="shared" si="49"/>
        <v/>
      </c>
      <c r="AE108" s="67" t="str">
        <f t="shared" si="50"/>
        <v/>
      </c>
      <c r="AF108" s="67" t="str">
        <f t="shared" si="44"/>
        <v/>
      </c>
      <c r="AG108" s="67" t="str">
        <f>IF(ROW()-ROW($A$73)&gt;$G$71, "", CARB_Defaults!L$9*$L108/CARB_Defaults!L$13)</f>
        <v/>
      </c>
      <c r="AH108" s="67" t="str">
        <f>IF(ROW()-ROW($A$73)&gt;$G$71, "", CARB_Defaults!L$10*$L108/CARB_Defaults!L$13)</f>
        <v/>
      </c>
      <c r="AI108" s="66" t="str">
        <f>IF(ROW()-ROW($A$73)&gt;$G$71, "", CARB_Defaults!L$11*$L108/CARB_Defaults!L$13)</f>
        <v/>
      </c>
      <c r="AJ108" s="81" t="str">
        <f t="shared" si="45"/>
        <v/>
      </c>
      <c r="AK108" s="81" t="str">
        <f t="shared" si="32"/>
        <v/>
      </c>
      <c r="AL108" s="81" t="str">
        <f t="shared" si="33"/>
        <v/>
      </c>
      <c r="AM108" s="81" t="str">
        <f t="shared" si="34"/>
        <v/>
      </c>
      <c r="AN108" s="81" t="str">
        <f t="shared" si="35"/>
        <v/>
      </c>
      <c r="AO108" s="82" t="str">
        <f t="shared" si="36"/>
        <v/>
      </c>
      <c r="AP108" s="82" t="str">
        <f t="shared" si="37"/>
        <v/>
      </c>
      <c r="AQ108" s="82" t="str">
        <f t="shared" si="38"/>
        <v/>
      </c>
      <c r="AR108" s="115" t="str">
        <f t="shared" si="39"/>
        <v/>
      </c>
      <c r="AS108" s="117" t="str">
        <f>IF(ROW()-ROW($A$73)&gt;$G$71,"",SUMIFS(CARB_EFs!AA$9:AA$20,CARB_EFs!$W$9:$W$20,Calculations!$J108,CARB_EFs!$Y$9:$Y$20,Calculations!$AV108))</f>
        <v/>
      </c>
      <c r="AT108" s="81" t="str">
        <f>IF(ROW()-ROW($A$73)&gt;$G$71,"",SUMIFS(CARB_EFs!AB$9:AB$20,CARB_EFs!$W$9:$W$20,Calculations!$J108,CARB_EFs!$Y$9:$Y$20,Calculations!$AV108))</f>
        <v/>
      </c>
      <c r="AU108" s="82" t="str">
        <f>IF(ROW()-ROW($A$73)&gt;$G$71,"",SUMIFS(CARB_EFs!AC$9:AC$20,CARB_EFs!$W$9:$W$20,Calculations!$J108,CARB_EFs!$Y$9:$Y$20,Calculations!$AV108))</f>
        <v/>
      </c>
      <c r="AV108" s="74" t="str">
        <f>IF(ROW()-ROW($A$73)&gt;$G$71,"",VLOOKUP($F108,CHOOSE($J108,CARB_EFs!$Y$9:$Y$11,CARB_EFs!$Y$12:$Y$14,CARB_EFs!$Y$15:$Y$17,CARB_EFs!$Y$18:$Y$20),1))</f>
        <v/>
      </c>
    </row>
    <row r="109" spans="2:48" x14ac:dyDescent="0.25">
      <c r="B109" s="44" t="str">
        <f>IF(ROW()-ROW($A$73)&gt;$G$71, "", Input!K63)</f>
        <v/>
      </c>
      <c r="C109" s="40" t="str">
        <f>IF(ROW()-ROW($A$73)&gt;$G$71,"",IF(Input!L63="N/A",INDEX(Input!D$28:D$87,MATCH($B109,Input!$C$28:$C$87,0)),Input!L63))</f>
        <v/>
      </c>
      <c r="D109" s="45" t="str">
        <f t="shared" si="40"/>
        <v/>
      </c>
      <c r="E109" s="45" t="str">
        <f t="array" ref="E109">IF(ROW()-ROW($A$73)&gt;$G$71, "", INDEX(CARB_Defaults!G$16:G$43, MATCH(C109&amp;D109,CARB_Defaults!I$16:I$43&amp;CARB_Defaults!H$16:H$43, 0)))</f>
        <v/>
      </c>
      <c r="F109" s="135" t="str">
        <f>IF(ROW()-ROW($A$73)&gt;$G$71, "", IF(Input!$N63="",$C$71-ROUND(VLOOKUP(C109,CARB_Defaults!$P$9:$T$36,3,FALSE),0),Input!$N63))</f>
        <v/>
      </c>
      <c r="G109" s="135" t="str">
        <f t="shared" si="41"/>
        <v/>
      </c>
      <c r="H109" s="62" t="str">
        <f>IF(ROW()-ROW($A$73)&gt;$G$71, "", IF(Input!O63="",VLOOKUP(C109,CARB_Defaults!$P$9:$T$36,5,FALSE),Input!O63))</f>
        <v/>
      </c>
      <c r="I109" s="45" t="str">
        <f>IF(ROW()-ROW($A$73)&gt;$G$71, "", IF(LEFT(E109,1)&lt;&gt;"C",
INDEX(CARB_Defaults!C$9:C$17,MATCH(H109,CARB_Defaults!D$9:D$17,1)),
INDEX(CARB_Defaults!C$18:C$27,MATCH(H109,CARB_Defaults!D$18:D$27,1))))</f>
        <v/>
      </c>
      <c r="J109" s="45" t="str">
        <f t="shared" si="42"/>
        <v/>
      </c>
      <c r="K109" s="65" t="str">
        <f>IF(ROW()-ROW($A$73)&gt;$G$71,"",INDEX(CARB_Defaults!Q$9:Q$36,MATCH($C109,CARB_Defaults!P$9:P$36,0)))</f>
        <v/>
      </c>
      <c r="L109" s="65" t="str">
        <f>IF(ROW()-ROW($A$73)&gt;$G$71, "", INDEX(CARB_EFs!K$9:K$2624, MATCH($E109&amp;"_"&amp;$I109&amp;"_"&amp;$G109, CARB_EFs!$B$9:$B$2624, 0)))</f>
        <v/>
      </c>
      <c r="M109" s="121" t="str">
        <f>IF(ROW()-ROW($A$73)&gt;$G$71, "", Input!M63)</f>
        <v/>
      </c>
      <c r="N109" s="98" t="str">
        <f>IF(ROW()-ROW($A$73)&gt;$G$71,"",INDEX(CARB_Defaults!S$9:S$36,MATCH($E109,CARB_Defaults!O$9:O$36,0)))</f>
        <v/>
      </c>
      <c r="O109" s="78" t="str">
        <f t="shared" si="43"/>
        <v/>
      </c>
      <c r="P109" s="74" t="str">
        <f>IF(ROW()-ROW($A$73)&gt;$G$71, "", INDEX(CARB_Defaults!R$9:R$36, MATCH(C109, CARB_Defaults!P$9:P$36, 0)))</f>
        <v/>
      </c>
      <c r="Q109" s="69" t="str">
        <f>IF(ROW()-ROW($A$73)&gt;$G$71, "", INDEX(CARB_EFs!I$9:I$2624, MATCH($E109&amp;"_"&amp;$I109&amp;"_"&amp;$G109, CARB_EFs!$B$9:$B$2624, 0)))</f>
        <v/>
      </c>
      <c r="R109" s="67" t="str">
        <f>IF(ROW()-ROW($A$73)&gt;$G$71, "", INDEX(CARB_EFs!J$9:J$2624, MATCH($E109&amp;"_"&amp;$I109&amp;"_"&amp;$G109, CARB_EFs!$B$9:$B$2624, 0)))</f>
        <v/>
      </c>
      <c r="S109" s="67" t="str">
        <f>IF(ROW()-ROW($A$73)&gt;$G$71, "", INDEX(CARB_EFs!H$9:H$2624, MATCH($E109&amp;"_"&amp;$I109&amp;"_"&amp;$G109, CARB_EFs!$B$9:$B$2624, 0)))</f>
        <v/>
      </c>
      <c r="T109" s="67" t="str">
        <f>IF(ROW()-ROW($A$73)&gt;$G$71, "", INDEX(CARB_EFs!F$9:F$2624, MATCH($E109&amp;"_"&amp;$I109&amp;"_"&amp;$G109, CARB_EFs!$B$9:$B$2624, 0)))</f>
        <v/>
      </c>
      <c r="U109" s="66" t="str">
        <f>IF(ROW()-ROW($A$73)&gt;$G$71, "", INDEX(CARB_EFs!G$9:G$2624, MATCH($E109&amp;"_"&amp;$I109&amp;"_"&amp;$G109, CARB_EFs!$B$9:$B$2624, 0)))</f>
        <v/>
      </c>
      <c r="V109" s="72" t="str">
        <f>IF(ROW()-ROW($A$73)&gt;$G$71, "", INDEX(CARB_EFs!T$9:T$64, MATCH($E109&amp;"_"&amp;$I109, CARB_EFs!$M$9:$M$64, 0)))</f>
        <v/>
      </c>
      <c r="W109" s="103" t="str">
        <f>IF(ROW()-ROW($A$73)&gt;$G$71, "", INDEX(CARB_EFs!U$9:U$64, MATCH($E109&amp;"_"&amp;$I109, CARB_EFs!$M$9:$M$64, 0)))</f>
        <v/>
      </c>
      <c r="X109" s="103" t="str">
        <f>IF(ROW()-ROW($A$73)&gt;$G$71, "", INDEX(CARB_EFs!S$9:S$64, MATCH($E109&amp;"_"&amp;$I109, CARB_EFs!$M$9:$M$64, 0)))</f>
        <v/>
      </c>
      <c r="Y109" s="103" t="str">
        <f>IF(ROW()-ROW($A$73)&gt;$G$71, "", INDEX(CARB_EFs!P$9:P$64, MATCH($E109&amp;"_"&amp;$I109, CARB_EFs!$M$9:$M$64, 0)))</f>
        <v/>
      </c>
      <c r="Z109" s="57" t="str">
        <f>IF(ROW()-ROW($A$73)&gt;$G$71, "", INDEX(CARB_EFs!R$9:R$64, MATCH($E109&amp;"_"&amp;$I109, CARB_EFs!$M$9:$M$64, 0)))</f>
        <v/>
      </c>
      <c r="AA109" s="68" t="str">
        <f t="shared" si="46"/>
        <v/>
      </c>
      <c r="AB109" s="67" t="str">
        <f t="shared" si="47"/>
        <v/>
      </c>
      <c r="AC109" s="67" t="str">
        <f t="shared" si="48"/>
        <v/>
      </c>
      <c r="AD109" s="67" t="str">
        <f t="shared" si="49"/>
        <v/>
      </c>
      <c r="AE109" s="67" t="str">
        <f t="shared" si="50"/>
        <v/>
      </c>
      <c r="AF109" s="67" t="str">
        <f t="shared" si="44"/>
        <v/>
      </c>
      <c r="AG109" s="67" t="str">
        <f>IF(ROW()-ROW($A$73)&gt;$G$71, "", CARB_Defaults!L$9*$L109/CARB_Defaults!L$13)</f>
        <v/>
      </c>
      <c r="AH109" s="67" t="str">
        <f>IF(ROW()-ROW($A$73)&gt;$G$71, "", CARB_Defaults!L$10*$L109/CARB_Defaults!L$13)</f>
        <v/>
      </c>
      <c r="AI109" s="66" t="str">
        <f>IF(ROW()-ROW($A$73)&gt;$G$71, "", CARB_Defaults!L$11*$L109/CARB_Defaults!L$13)</f>
        <v/>
      </c>
      <c r="AJ109" s="81" t="str">
        <f t="shared" si="45"/>
        <v/>
      </c>
      <c r="AK109" s="81" t="str">
        <f t="shared" si="32"/>
        <v/>
      </c>
      <c r="AL109" s="81" t="str">
        <f t="shared" si="33"/>
        <v/>
      </c>
      <c r="AM109" s="81" t="str">
        <f t="shared" si="34"/>
        <v/>
      </c>
      <c r="AN109" s="81" t="str">
        <f t="shared" si="35"/>
        <v/>
      </c>
      <c r="AO109" s="82" t="str">
        <f t="shared" si="36"/>
        <v/>
      </c>
      <c r="AP109" s="82" t="str">
        <f t="shared" si="37"/>
        <v/>
      </c>
      <c r="AQ109" s="82" t="str">
        <f t="shared" si="38"/>
        <v/>
      </c>
      <c r="AR109" s="115" t="str">
        <f t="shared" si="39"/>
        <v/>
      </c>
      <c r="AS109" s="117" t="str">
        <f>IF(ROW()-ROW($A$73)&gt;$G$71,"",SUMIFS(CARB_EFs!AA$9:AA$20,CARB_EFs!$W$9:$W$20,Calculations!$J109,CARB_EFs!$Y$9:$Y$20,Calculations!$AV109))</f>
        <v/>
      </c>
      <c r="AT109" s="81" t="str">
        <f>IF(ROW()-ROW($A$73)&gt;$G$71,"",SUMIFS(CARB_EFs!AB$9:AB$20,CARB_EFs!$W$9:$W$20,Calculations!$J109,CARB_EFs!$Y$9:$Y$20,Calculations!$AV109))</f>
        <v/>
      </c>
      <c r="AU109" s="82" t="str">
        <f>IF(ROW()-ROW($A$73)&gt;$G$71,"",SUMIFS(CARB_EFs!AC$9:AC$20,CARB_EFs!$W$9:$W$20,Calculations!$J109,CARB_EFs!$Y$9:$Y$20,Calculations!$AV109))</f>
        <v/>
      </c>
      <c r="AV109" s="74" t="str">
        <f>IF(ROW()-ROW($A$73)&gt;$G$71,"",VLOOKUP($F109,CHOOSE($J109,CARB_EFs!$Y$9:$Y$11,CARB_EFs!$Y$12:$Y$14,CARB_EFs!$Y$15:$Y$17,CARB_EFs!$Y$18:$Y$20),1))</f>
        <v/>
      </c>
    </row>
    <row r="110" spans="2:48" x14ac:dyDescent="0.25">
      <c r="B110" s="44" t="str">
        <f>IF(ROW()-ROW($A$73)&gt;$G$71, "", Input!K64)</f>
        <v/>
      </c>
      <c r="C110" s="40" t="str">
        <f>IF(ROW()-ROW($A$73)&gt;$G$71,"",IF(Input!L64="N/A",INDEX(Input!D$28:D$87,MATCH($B110,Input!$C$28:$C$87,0)),Input!L64))</f>
        <v/>
      </c>
      <c r="D110" s="45" t="str">
        <f t="shared" si="40"/>
        <v/>
      </c>
      <c r="E110" s="45" t="str">
        <f t="array" ref="E110">IF(ROW()-ROW($A$73)&gt;$G$71, "", INDEX(CARB_Defaults!G$16:G$43, MATCH(C110&amp;D110,CARB_Defaults!I$16:I$43&amp;CARB_Defaults!H$16:H$43, 0)))</f>
        <v/>
      </c>
      <c r="F110" s="135" t="str">
        <f>IF(ROW()-ROW($A$73)&gt;$G$71, "", IF(Input!$N64="",$C$71-ROUND(VLOOKUP(C110,CARB_Defaults!$P$9:$T$36,3,FALSE),0),Input!$N64))</f>
        <v/>
      </c>
      <c r="G110" s="135" t="str">
        <f t="shared" si="41"/>
        <v/>
      </c>
      <c r="H110" s="62" t="str">
        <f>IF(ROW()-ROW($A$73)&gt;$G$71, "", IF(Input!O64="",VLOOKUP(C110,CARB_Defaults!$P$9:$T$36,5,FALSE),Input!O64))</f>
        <v/>
      </c>
      <c r="I110" s="45" t="str">
        <f>IF(ROW()-ROW($A$73)&gt;$G$71, "", IF(LEFT(E110,1)&lt;&gt;"C",
INDEX(CARB_Defaults!C$9:C$17,MATCH(H110,CARB_Defaults!D$9:D$17,1)),
INDEX(CARB_Defaults!C$18:C$27,MATCH(H110,CARB_Defaults!D$18:D$27,1))))</f>
        <v/>
      </c>
      <c r="J110" s="45" t="str">
        <f t="shared" si="42"/>
        <v/>
      </c>
      <c r="K110" s="65" t="str">
        <f>IF(ROW()-ROW($A$73)&gt;$G$71,"",INDEX(CARB_Defaults!Q$9:Q$36,MATCH($C110,CARB_Defaults!P$9:P$36,0)))</f>
        <v/>
      </c>
      <c r="L110" s="65" t="str">
        <f>IF(ROW()-ROW($A$73)&gt;$G$71, "", INDEX(CARB_EFs!K$9:K$2624, MATCH($E110&amp;"_"&amp;$I110&amp;"_"&amp;$G110, CARB_EFs!$B$9:$B$2624, 0)))</f>
        <v/>
      </c>
      <c r="M110" s="121" t="str">
        <f>IF(ROW()-ROW($A$73)&gt;$G$71, "", Input!M64)</f>
        <v/>
      </c>
      <c r="N110" s="98" t="str">
        <f>IF(ROW()-ROW($A$73)&gt;$G$71,"",INDEX(CARB_Defaults!S$9:S$36,MATCH($E110,CARB_Defaults!O$9:O$36,0)))</f>
        <v/>
      </c>
      <c r="O110" s="78" t="str">
        <f t="shared" si="43"/>
        <v/>
      </c>
      <c r="P110" s="74" t="str">
        <f>IF(ROW()-ROW($A$73)&gt;$G$71, "", INDEX(CARB_Defaults!R$9:R$36, MATCH(C110, CARB_Defaults!P$9:P$36, 0)))</f>
        <v/>
      </c>
      <c r="Q110" s="69" t="str">
        <f>IF(ROW()-ROW($A$73)&gt;$G$71, "", INDEX(CARB_EFs!I$9:I$2624, MATCH($E110&amp;"_"&amp;$I110&amp;"_"&amp;$G110, CARB_EFs!$B$9:$B$2624, 0)))</f>
        <v/>
      </c>
      <c r="R110" s="67" t="str">
        <f>IF(ROW()-ROW($A$73)&gt;$G$71, "", INDEX(CARB_EFs!J$9:J$2624, MATCH($E110&amp;"_"&amp;$I110&amp;"_"&amp;$G110, CARB_EFs!$B$9:$B$2624, 0)))</f>
        <v/>
      </c>
      <c r="S110" s="67" t="str">
        <f>IF(ROW()-ROW($A$73)&gt;$G$71, "", INDEX(CARB_EFs!H$9:H$2624, MATCH($E110&amp;"_"&amp;$I110&amp;"_"&amp;$G110, CARB_EFs!$B$9:$B$2624, 0)))</f>
        <v/>
      </c>
      <c r="T110" s="67" t="str">
        <f>IF(ROW()-ROW($A$73)&gt;$G$71, "", INDEX(CARB_EFs!F$9:F$2624, MATCH($E110&amp;"_"&amp;$I110&amp;"_"&amp;$G110, CARB_EFs!$B$9:$B$2624, 0)))</f>
        <v/>
      </c>
      <c r="U110" s="66" t="str">
        <f>IF(ROW()-ROW($A$73)&gt;$G$71, "", INDEX(CARB_EFs!G$9:G$2624, MATCH($E110&amp;"_"&amp;$I110&amp;"_"&amp;$G110, CARB_EFs!$B$9:$B$2624, 0)))</f>
        <v/>
      </c>
      <c r="V110" s="72" t="str">
        <f>IF(ROW()-ROW($A$73)&gt;$G$71, "", INDEX(CARB_EFs!T$9:T$64, MATCH($E110&amp;"_"&amp;$I110, CARB_EFs!$M$9:$M$64, 0)))</f>
        <v/>
      </c>
      <c r="W110" s="103" t="str">
        <f>IF(ROW()-ROW($A$73)&gt;$G$71, "", INDEX(CARB_EFs!U$9:U$64, MATCH($E110&amp;"_"&amp;$I110, CARB_EFs!$M$9:$M$64, 0)))</f>
        <v/>
      </c>
      <c r="X110" s="103" t="str">
        <f>IF(ROW()-ROW($A$73)&gt;$G$71, "", INDEX(CARB_EFs!S$9:S$64, MATCH($E110&amp;"_"&amp;$I110, CARB_EFs!$M$9:$M$64, 0)))</f>
        <v/>
      </c>
      <c r="Y110" s="103" t="str">
        <f>IF(ROW()-ROW($A$73)&gt;$G$71, "", INDEX(CARB_EFs!P$9:P$64, MATCH($E110&amp;"_"&amp;$I110, CARB_EFs!$M$9:$M$64, 0)))</f>
        <v/>
      </c>
      <c r="Z110" s="57" t="str">
        <f>IF(ROW()-ROW($A$73)&gt;$G$71, "", INDEX(CARB_EFs!R$9:R$64, MATCH($E110&amp;"_"&amp;$I110, CARB_EFs!$M$9:$M$64, 0)))</f>
        <v/>
      </c>
      <c r="AA110" s="68" t="str">
        <f t="shared" si="46"/>
        <v/>
      </c>
      <c r="AB110" s="67" t="str">
        <f t="shared" si="47"/>
        <v/>
      </c>
      <c r="AC110" s="67" t="str">
        <f t="shared" si="48"/>
        <v/>
      </c>
      <c r="AD110" s="67" t="str">
        <f t="shared" si="49"/>
        <v/>
      </c>
      <c r="AE110" s="67" t="str">
        <f t="shared" si="50"/>
        <v/>
      </c>
      <c r="AF110" s="67" t="str">
        <f t="shared" si="44"/>
        <v/>
      </c>
      <c r="AG110" s="67" t="str">
        <f>IF(ROW()-ROW($A$73)&gt;$G$71, "", CARB_Defaults!L$9*$L110/CARB_Defaults!L$13)</f>
        <v/>
      </c>
      <c r="AH110" s="67" t="str">
        <f>IF(ROW()-ROW($A$73)&gt;$G$71, "", CARB_Defaults!L$10*$L110/CARB_Defaults!L$13)</f>
        <v/>
      </c>
      <c r="AI110" s="66" t="str">
        <f>IF(ROW()-ROW($A$73)&gt;$G$71, "", CARB_Defaults!L$11*$L110/CARB_Defaults!L$13)</f>
        <v/>
      </c>
      <c r="AJ110" s="81" t="str">
        <f t="shared" si="45"/>
        <v/>
      </c>
      <c r="AK110" s="81" t="str">
        <f t="shared" si="32"/>
        <v/>
      </c>
      <c r="AL110" s="81" t="str">
        <f t="shared" si="33"/>
        <v/>
      </c>
      <c r="AM110" s="81" t="str">
        <f t="shared" si="34"/>
        <v/>
      </c>
      <c r="AN110" s="81" t="str">
        <f t="shared" si="35"/>
        <v/>
      </c>
      <c r="AO110" s="82" t="str">
        <f t="shared" si="36"/>
        <v/>
      </c>
      <c r="AP110" s="82" t="str">
        <f t="shared" si="37"/>
        <v/>
      </c>
      <c r="AQ110" s="82" t="str">
        <f t="shared" si="38"/>
        <v/>
      </c>
      <c r="AR110" s="115" t="str">
        <f t="shared" si="39"/>
        <v/>
      </c>
      <c r="AS110" s="117" t="str">
        <f>IF(ROW()-ROW($A$73)&gt;$G$71,"",SUMIFS(CARB_EFs!AA$9:AA$20,CARB_EFs!$W$9:$W$20,Calculations!$J110,CARB_EFs!$Y$9:$Y$20,Calculations!$AV110))</f>
        <v/>
      </c>
      <c r="AT110" s="81" t="str">
        <f>IF(ROW()-ROW($A$73)&gt;$G$71,"",SUMIFS(CARB_EFs!AB$9:AB$20,CARB_EFs!$W$9:$W$20,Calculations!$J110,CARB_EFs!$Y$9:$Y$20,Calculations!$AV110))</f>
        <v/>
      </c>
      <c r="AU110" s="82" t="str">
        <f>IF(ROW()-ROW($A$73)&gt;$G$71,"",SUMIFS(CARB_EFs!AC$9:AC$20,CARB_EFs!$W$9:$W$20,Calculations!$J110,CARB_EFs!$Y$9:$Y$20,Calculations!$AV110))</f>
        <v/>
      </c>
      <c r="AV110" s="74" t="str">
        <f>IF(ROW()-ROW($A$73)&gt;$G$71,"",VLOOKUP($F110,CHOOSE($J110,CARB_EFs!$Y$9:$Y$11,CARB_EFs!$Y$12:$Y$14,CARB_EFs!$Y$15:$Y$17,CARB_EFs!$Y$18:$Y$20),1))</f>
        <v/>
      </c>
    </row>
    <row r="111" spans="2:48" x14ac:dyDescent="0.25">
      <c r="B111" s="44" t="str">
        <f>IF(ROW()-ROW($A$73)&gt;$G$71, "", Input!K65)</f>
        <v/>
      </c>
      <c r="C111" s="40" t="str">
        <f>IF(ROW()-ROW($A$73)&gt;$G$71,"",IF(Input!L65="N/A",INDEX(Input!D$28:D$87,MATCH($B111,Input!$C$28:$C$87,0)),Input!L65))</f>
        <v/>
      </c>
      <c r="D111" s="45" t="str">
        <f t="shared" si="40"/>
        <v/>
      </c>
      <c r="E111" s="45" t="str">
        <f t="array" ref="E111">IF(ROW()-ROW($A$73)&gt;$G$71, "", INDEX(CARB_Defaults!G$16:G$43, MATCH(C111&amp;D111,CARB_Defaults!I$16:I$43&amp;CARB_Defaults!H$16:H$43, 0)))</f>
        <v/>
      </c>
      <c r="F111" s="135" t="str">
        <f>IF(ROW()-ROW($A$73)&gt;$G$71, "", IF(Input!$N65="",$C$71-ROUND(VLOOKUP(C111,CARB_Defaults!$P$9:$T$36,3,FALSE),0),Input!$N65))</f>
        <v/>
      </c>
      <c r="G111" s="135" t="str">
        <f t="shared" si="41"/>
        <v/>
      </c>
      <c r="H111" s="62" t="str">
        <f>IF(ROW()-ROW($A$73)&gt;$G$71, "", IF(Input!O65="",VLOOKUP(C111,CARB_Defaults!$P$9:$T$36,5,FALSE),Input!O65))</f>
        <v/>
      </c>
      <c r="I111" s="45" t="str">
        <f>IF(ROW()-ROW($A$73)&gt;$G$71, "", IF(LEFT(E111,1)&lt;&gt;"C",
INDEX(CARB_Defaults!C$9:C$17,MATCH(H111,CARB_Defaults!D$9:D$17,1)),
INDEX(CARB_Defaults!C$18:C$27,MATCH(H111,CARB_Defaults!D$18:D$27,1))))</f>
        <v/>
      </c>
      <c r="J111" s="45" t="str">
        <f t="shared" si="42"/>
        <v/>
      </c>
      <c r="K111" s="65" t="str">
        <f>IF(ROW()-ROW($A$73)&gt;$G$71,"",INDEX(CARB_Defaults!Q$9:Q$36,MATCH($C111,CARB_Defaults!P$9:P$36,0)))</f>
        <v/>
      </c>
      <c r="L111" s="65" t="str">
        <f>IF(ROW()-ROW($A$73)&gt;$G$71, "", INDEX(CARB_EFs!K$9:K$2624, MATCH($E111&amp;"_"&amp;$I111&amp;"_"&amp;$G111, CARB_EFs!$B$9:$B$2624, 0)))</f>
        <v/>
      </c>
      <c r="M111" s="121" t="str">
        <f>IF(ROW()-ROW($A$73)&gt;$G$71, "", Input!M65)</f>
        <v/>
      </c>
      <c r="N111" s="98" t="str">
        <f>IF(ROW()-ROW($A$73)&gt;$G$71,"",INDEX(CARB_Defaults!S$9:S$36,MATCH($E111,CARB_Defaults!O$9:O$36,0)))</f>
        <v/>
      </c>
      <c r="O111" s="78" t="str">
        <f t="shared" si="43"/>
        <v/>
      </c>
      <c r="P111" s="74" t="str">
        <f>IF(ROW()-ROW($A$73)&gt;$G$71, "", INDEX(CARB_Defaults!R$9:R$36, MATCH(C111, CARB_Defaults!P$9:P$36, 0)))</f>
        <v/>
      </c>
      <c r="Q111" s="69" t="str">
        <f>IF(ROW()-ROW($A$73)&gt;$G$71, "", INDEX(CARB_EFs!I$9:I$2624, MATCH($E111&amp;"_"&amp;$I111&amp;"_"&amp;$G111, CARB_EFs!$B$9:$B$2624, 0)))</f>
        <v/>
      </c>
      <c r="R111" s="67" t="str">
        <f>IF(ROW()-ROW($A$73)&gt;$G$71, "", INDEX(CARB_EFs!J$9:J$2624, MATCH($E111&amp;"_"&amp;$I111&amp;"_"&amp;$G111, CARB_EFs!$B$9:$B$2624, 0)))</f>
        <v/>
      </c>
      <c r="S111" s="67" t="str">
        <f>IF(ROW()-ROW($A$73)&gt;$G$71, "", INDEX(CARB_EFs!H$9:H$2624, MATCH($E111&amp;"_"&amp;$I111&amp;"_"&amp;$G111, CARB_EFs!$B$9:$B$2624, 0)))</f>
        <v/>
      </c>
      <c r="T111" s="67" t="str">
        <f>IF(ROW()-ROW($A$73)&gt;$G$71, "", INDEX(CARB_EFs!F$9:F$2624, MATCH($E111&amp;"_"&amp;$I111&amp;"_"&amp;$G111, CARB_EFs!$B$9:$B$2624, 0)))</f>
        <v/>
      </c>
      <c r="U111" s="66" t="str">
        <f>IF(ROW()-ROW($A$73)&gt;$G$71, "", INDEX(CARB_EFs!G$9:G$2624, MATCH($E111&amp;"_"&amp;$I111&amp;"_"&amp;$G111, CARB_EFs!$B$9:$B$2624, 0)))</f>
        <v/>
      </c>
      <c r="V111" s="72" t="str">
        <f>IF(ROW()-ROW($A$73)&gt;$G$71, "", INDEX(CARB_EFs!T$9:T$64, MATCH($E111&amp;"_"&amp;$I111, CARB_EFs!$M$9:$M$64, 0)))</f>
        <v/>
      </c>
      <c r="W111" s="103" t="str">
        <f>IF(ROW()-ROW($A$73)&gt;$G$71, "", INDEX(CARB_EFs!U$9:U$64, MATCH($E111&amp;"_"&amp;$I111, CARB_EFs!$M$9:$M$64, 0)))</f>
        <v/>
      </c>
      <c r="X111" s="103" t="str">
        <f>IF(ROW()-ROW($A$73)&gt;$G$71, "", INDEX(CARB_EFs!S$9:S$64, MATCH($E111&amp;"_"&amp;$I111, CARB_EFs!$M$9:$M$64, 0)))</f>
        <v/>
      </c>
      <c r="Y111" s="103" t="str">
        <f>IF(ROW()-ROW($A$73)&gt;$G$71, "", INDEX(CARB_EFs!P$9:P$64, MATCH($E111&amp;"_"&amp;$I111, CARB_EFs!$M$9:$M$64, 0)))</f>
        <v/>
      </c>
      <c r="Z111" s="57" t="str">
        <f>IF(ROW()-ROW($A$73)&gt;$G$71, "", INDEX(CARB_EFs!R$9:R$64, MATCH($E111&amp;"_"&amp;$I111, CARB_EFs!$M$9:$M$64, 0)))</f>
        <v/>
      </c>
      <c r="AA111" s="68" t="str">
        <f t="shared" si="46"/>
        <v/>
      </c>
      <c r="AB111" s="67" t="str">
        <f t="shared" si="47"/>
        <v/>
      </c>
      <c r="AC111" s="67" t="str">
        <f t="shared" si="48"/>
        <v/>
      </c>
      <c r="AD111" s="67" t="str">
        <f t="shared" si="49"/>
        <v/>
      </c>
      <c r="AE111" s="67" t="str">
        <f t="shared" si="50"/>
        <v/>
      </c>
      <c r="AF111" s="67" t="str">
        <f t="shared" si="44"/>
        <v/>
      </c>
      <c r="AG111" s="67" t="str">
        <f>IF(ROW()-ROW($A$73)&gt;$G$71, "", CARB_Defaults!L$9*$L111/CARB_Defaults!L$13)</f>
        <v/>
      </c>
      <c r="AH111" s="67" t="str">
        <f>IF(ROW()-ROW($A$73)&gt;$G$71, "", CARB_Defaults!L$10*$L111/CARB_Defaults!L$13)</f>
        <v/>
      </c>
      <c r="AI111" s="66" t="str">
        <f>IF(ROW()-ROW($A$73)&gt;$G$71, "", CARB_Defaults!L$11*$L111/CARB_Defaults!L$13)</f>
        <v/>
      </c>
      <c r="AJ111" s="81" t="str">
        <f t="shared" si="45"/>
        <v/>
      </c>
      <c r="AK111" s="81" t="str">
        <f t="shared" si="32"/>
        <v/>
      </c>
      <c r="AL111" s="81" t="str">
        <f t="shared" si="33"/>
        <v/>
      </c>
      <c r="AM111" s="81" t="str">
        <f t="shared" si="34"/>
        <v/>
      </c>
      <c r="AN111" s="81" t="str">
        <f t="shared" si="35"/>
        <v/>
      </c>
      <c r="AO111" s="82" t="str">
        <f t="shared" si="36"/>
        <v/>
      </c>
      <c r="AP111" s="82" t="str">
        <f t="shared" si="37"/>
        <v/>
      </c>
      <c r="AQ111" s="82" t="str">
        <f t="shared" si="38"/>
        <v/>
      </c>
      <c r="AR111" s="115" t="str">
        <f t="shared" si="39"/>
        <v/>
      </c>
      <c r="AS111" s="117" t="str">
        <f>IF(ROW()-ROW($A$73)&gt;$G$71,"",SUMIFS(CARB_EFs!AA$9:AA$20,CARB_EFs!$W$9:$W$20,Calculations!$J111,CARB_EFs!$Y$9:$Y$20,Calculations!$AV111))</f>
        <v/>
      </c>
      <c r="AT111" s="81" t="str">
        <f>IF(ROW()-ROW($A$73)&gt;$G$71,"",SUMIFS(CARB_EFs!AB$9:AB$20,CARB_EFs!$W$9:$W$20,Calculations!$J111,CARB_EFs!$Y$9:$Y$20,Calculations!$AV111))</f>
        <v/>
      </c>
      <c r="AU111" s="82" t="str">
        <f>IF(ROW()-ROW($A$73)&gt;$G$71,"",SUMIFS(CARB_EFs!AC$9:AC$20,CARB_EFs!$W$9:$W$20,Calculations!$J111,CARB_EFs!$Y$9:$Y$20,Calculations!$AV111))</f>
        <v/>
      </c>
      <c r="AV111" s="74" t="str">
        <f>IF(ROW()-ROW($A$73)&gt;$G$71,"",VLOOKUP($F111,CHOOSE($J111,CARB_EFs!$Y$9:$Y$11,CARB_EFs!$Y$12:$Y$14,CARB_EFs!$Y$15:$Y$17,CARB_EFs!$Y$18:$Y$20),1))</f>
        <v/>
      </c>
    </row>
    <row r="112" spans="2:48" x14ac:dyDescent="0.25">
      <c r="B112" s="44" t="str">
        <f>IF(ROW()-ROW($A$73)&gt;$G$71, "", Input!K66)</f>
        <v/>
      </c>
      <c r="C112" s="40" t="str">
        <f>IF(ROW()-ROW($A$73)&gt;$G$71,"",IF(Input!L66="N/A",INDEX(Input!D$28:D$87,MATCH($B112,Input!$C$28:$C$87,0)),Input!L66))</f>
        <v/>
      </c>
      <c r="D112" s="45" t="str">
        <f t="shared" si="40"/>
        <v/>
      </c>
      <c r="E112" s="45" t="str">
        <f t="array" ref="E112">IF(ROW()-ROW($A$73)&gt;$G$71, "", INDEX(CARB_Defaults!G$16:G$43, MATCH(C112&amp;D112,CARB_Defaults!I$16:I$43&amp;CARB_Defaults!H$16:H$43, 0)))</f>
        <v/>
      </c>
      <c r="F112" s="135" t="str">
        <f>IF(ROW()-ROW($A$73)&gt;$G$71, "", IF(Input!$N66="",$C$71-ROUND(VLOOKUP(C112,CARB_Defaults!$P$9:$T$36,3,FALSE),0),Input!$N66))</f>
        <v/>
      </c>
      <c r="G112" s="135" t="str">
        <f t="shared" si="41"/>
        <v/>
      </c>
      <c r="H112" s="62" t="str">
        <f>IF(ROW()-ROW($A$73)&gt;$G$71, "", IF(Input!O66="",VLOOKUP(C112,CARB_Defaults!$P$9:$T$36,5,FALSE),Input!O66))</f>
        <v/>
      </c>
      <c r="I112" s="45" t="str">
        <f>IF(ROW()-ROW($A$73)&gt;$G$71, "", IF(LEFT(E112,1)&lt;&gt;"C",
INDEX(CARB_Defaults!C$9:C$17,MATCH(H112,CARB_Defaults!D$9:D$17,1)),
INDEX(CARB_Defaults!C$18:C$27,MATCH(H112,CARB_Defaults!D$18:D$27,1))))</f>
        <v/>
      </c>
      <c r="J112" s="45" t="str">
        <f t="shared" si="42"/>
        <v/>
      </c>
      <c r="K112" s="65" t="str">
        <f>IF(ROW()-ROW($A$73)&gt;$G$71,"",INDEX(CARB_Defaults!Q$9:Q$36,MATCH($C112,CARB_Defaults!P$9:P$36,0)))</f>
        <v/>
      </c>
      <c r="L112" s="65" t="str">
        <f>IF(ROW()-ROW($A$73)&gt;$G$71, "", INDEX(CARB_EFs!K$9:K$2624, MATCH($E112&amp;"_"&amp;$I112&amp;"_"&amp;$G112, CARB_EFs!$B$9:$B$2624, 0)))</f>
        <v/>
      </c>
      <c r="M112" s="121" t="str">
        <f>IF(ROW()-ROW($A$73)&gt;$G$71, "", Input!M66)</f>
        <v/>
      </c>
      <c r="N112" s="98" t="str">
        <f>IF(ROW()-ROW($A$73)&gt;$G$71,"",INDEX(CARB_Defaults!S$9:S$36,MATCH($E112,CARB_Defaults!O$9:O$36,0)))</f>
        <v/>
      </c>
      <c r="O112" s="78" t="str">
        <f t="shared" si="43"/>
        <v/>
      </c>
      <c r="P112" s="74" t="str">
        <f>IF(ROW()-ROW($A$73)&gt;$G$71, "", INDEX(CARB_Defaults!R$9:R$36, MATCH(C112, CARB_Defaults!P$9:P$36, 0)))</f>
        <v/>
      </c>
      <c r="Q112" s="69" t="str">
        <f>IF(ROW()-ROW($A$73)&gt;$G$71, "", INDEX(CARB_EFs!I$9:I$2624, MATCH($E112&amp;"_"&amp;$I112&amp;"_"&amp;$G112, CARB_EFs!$B$9:$B$2624, 0)))</f>
        <v/>
      </c>
      <c r="R112" s="67" t="str">
        <f>IF(ROW()-ROW($A$73)&gt;$G$71, "", INDEX(CARB_EFs!J$9:J$2624, MATCH($E112&amp;"_"&amp;$I112&amp;"_"&amp;$G112, CARB_EFs!$B$9:$B$2624, 0)))</f>
        <v/>
      </c>
      <c r="S112" s="67" t="str">
        <f>IF(ROW()-ROW($A$73)&gt;$G$71, "", INDEX(CARB_EFs!H$9:H$2624, MATCH($E112&amp;"_"&amp;$I112&amp;"_"&amp;$G112, CARB_EFs!$B$9:$B$2624, 0)))</f>
        <v/>
      </c>
      <c r="T112" s="67" t="str">
        <f>IF(ROW()-ROW($A$73)&gt;$G$71, "", INDEX(CARB_EFs!F$9:F$2624, MATCH($E112&amp;"_"&amp;$I112&amp;"_"&amp;$G112, CARB_EFs!$B$9:$B$2624, 0)))</f>
        <v/>
      </c>
      <c r="U112" s="66" t="str">
        <f>IF(ROW()-ROW($A$73)&gt;$G$71, "", INDEX(CARB_EFs!G$9:G$2624, MATCH($E112&amp;"_"&amp;$I112&amp;"_"&amp;$G112, CARB_EFs!$B$9:$B$2624, 0)))</f>
        <v/>
      </c>
      <c r="V112" s="72" t="str">
        <f>IF(ROW()-ROW($A$73)&gt;$G$71, "", INDEX(CARB_EFs!T$9:T$64, MATCH($E112&amp;"_"&amp;$I112, CARB_EFs!$M$9:$M$64, 0)))</f>
        <v/>
      </c>
      <c r="W112" s="103" t="str">
        <f>IF(ROW()-ROW($A$73)&gt;$G$71, "", INDEX(CARB_EFs!U$9:U$64, MATCH($E112&amp;"_"&amp;$I112, CARB_EFs!$M$9:$M$64, 0)))</f>
        <v/>
      </c>
      <c r="X112" s="103" t="str">
        <f>IF(ROW()-ROW($A$73)&gt;$G$71, "", INDEX(CARB_EFs!S$9:S$64, MATCH($E112&amp;"_"&amp;$I112, CARB_EFs!$M$9:$M$64, 0)))</f>
        <v/>
      </c>
      <c r="Y112" s="103" t="str">
        <f>IF(ROW()-ROW($A$73)&gt;$G$71, "", INDEX(CARB_EFs!P$9:P$64, MATCH($E112&amp;"_"&amp;$I112, CARB_EFs!$M$9:$M$64, 0)))</f>
        <v/>
      </c>
      <c r="Z112" s="57" t="str">
        <f>IF(ROW()-ROW($A$73)&gt;$G$71, "", INDEX(CARB_EFs!R$9:R$64, MATCH($E112&amp;"_"&amp;$I112, CARB_EFs!$M$9:$M$64, 0)))</f>
        <v/>
      </c>
      <c r="AA112" s="68" t="str">
        <f t="shared" si="46"/>
        <v/>
      </c>
      <c r="AB112" s="67" t="str">
        <f t="shared" si="47"/>
        <v/>
      </c>
      <c r="AC112" s="67" t="str">
        <f t="shared" si="48"/>
        <v/>
      </c>
      <c r="AD112" s="67" t="str">
        <f t="shared" si="49"/>
        <v/>
      </c>
      <c r="AE112" s="67" t="str">
        <f t="shared" si="50"/>
        <v/>
      </c>
      <c r="AF112" s="67" t="str">
        <f t="shared" si="44"/>
        <v/>
      </c>
      <c r="AG112" s="67" t="str">
        <f>IF(ROW()-ROW($A$73)&gt;$G$71, "", CARB_Defaults!L$9*$L112/CARB_Defaults!L$13)</f>
        <v/>
      </c>
      <c r="AH112" s="67" t="str">
        <f>IF(ROW()-ROW($A$73)&gt;$G$71, "", CARB_Defaults!L$10*$L112/CARB_Defaults!L$13)</f>
        <v/>
      </c>
      <c r="AI112" s="66" t="str">
        <f>IF(ROW()-ROW($A$73)&gt;$G$71, "", CARB_Defaults!L$11*$L112/CARB_Defaults!L$13)</f>
        <v/>
      </c>
      <c r="AJ112" s="81" t="str">
        <f t="shared" si="45"/>
        <v/>
      </c>
      <c r="AK112" s="81" t="str">
        <f t="shared" si="32"/>
        <v/>
      </c>
      <c r="AL112" s="81" t="str">
        <f t="shared" si="33"/>
        <v/>
      </c>
      <c r="AM112" s="81" t="str">
        <f t="shared" si="34"/>
        <v/>
      </c>
      <c r="AN112" s="81" t="str">
        <f t="shared" si="35"/>
        <v/>
      </c>
      <c r="AO112" s="82" t="str">
        <f t="shared" si="36"/>
        <v/>
      </c>
      <c r="AP112" s="82" t="str">
        <f t="shared" si="37"/>
        <v/>
      </c>
      <c r="AQ112" s="82" t="str">
        <f t="shared" si="38"/>
        <v/>
      </c>
      <c r="AR112" s="115" t="str">
        <f t="shared" si="39"/>
        <v/>
      </c>
      <c r="AS112" s="117" t="str">
        <f>IF(ROW()-ROW($A$73)&gt;$G$71,"",SUMIFS(CARB_EFs!AA$9:AA$20,CARB_EFs!$W$9:$W$20,Calculations!$J112,CARB_EFs!$Y$9:$Y$20,Calculations!$AV112))</f>
        <v/>
      </c>
      <c r="AT112" s="81" t="str">
        <f>IF(ROW()-ROW($A$73)&gt;$G$71,"",SUMIFS(CARB_EFs!AB$9:AB$20,CARB_EFs!$W$9:$W$20,Calculations!$J112,CARB_EFs!$Y$9:$Y$20,Calculations!$AV112))</f>
        <v/>
      </c>
      <c r="AU112" s="82" t="str">
        <f>IF(ROW()-ROW($A$73)&gt;$G$71,"",SUMIFS(CARB_EFs!AC$9:AC$20,CARB_EFs!$W$9:$W$20,Calculations!$J112,CARB_EFs!$Y$9:$Y$20,Calculations!$AV112))</f>
        <v/>
      </c>
      <c r="AV112" s="74" t="str">
        <f>IF(ROW()-ROW($A$73)&gt;$G$71,"",VLOOKUP($F112,CHOOSE($J112,CARB_EFs!$Y$9:$Y$11,CARB_EFs!$Y$12:$Y$14,CARB_EFs!$Y$15:$Y$17,CARB_EFs!$Y$18:$Y$20),1))</f>
        <v/>
      </c>
    </row>
    <row r="113" spans="2:48" x14ac:dyDescent="0.25">
      <c r="B113" s="44" t="str">
        <f>IF(ROW()-ROW($A$73)&gt;$G$71, "", Input!K67)</f>
        <v/>
      </c>
      <c r="C113" s="40" t="str">
        <f>IF(ROW()-ROW($A$73)&gt;$G$71,"",IF(Input!L67="N/A",INDEX(Input!D$28:D$87,MATCH($B113,Input!$C$28:$C$87,0)),Input!L67))</f>
        <v/>
      </c>
      <c r="D113" s="45" t="str">
        <f t="shared" si="40"/>
        <v/>
      </c>
      <c r="E113" s="45" t="str">
        <f t="array" ref="E113">IF(ROW()-ROW($A$73)&gt;$G$71, "", INDEX(CARB_Defaults!G$16:G$43, MATCH(C113&amp;D113,CARB_Defaults!I$16:I$43&amp;CARB_Defaults!H$16:H$43, 0)))</f>
        <v/>
      </c>
      <c r="F113" s="135" t="str">
        <f>IF(ROW()-ROW($A$73)&gt;$G$71, "", IF(Input!$N67="",$C$71-ROUND(VLOOKUP(C113,CARB_Defaults!$P$9:$T$36,3,FALSE),0),Input!$N67))</f>
        <v/>
      </c>
      <c r="G113" s="135" t="str">
        <f t="shared" si="41"/>
        <v/>
      </c>
      <c r="H113" s="62" t="str">
        <f>IF(ROW()-ROW($A$73)&gt;$G$71, "", IF(Input!O67="",VLOOKUP(C113,CARB_Defaults!$P$9:$T$36,5,FALSE),Input!O67))</f>
        <v/>
      </c>
      <c r="I113" s="45" t="str">
        <f>IF(ROW()-ROW($A$73)&gt;$G$71, "", IF(LEFT(E113,1)&lt;&gt;"C",
INDEX(CARB_Defaults!C$9:C$17,MATCH(H113,CARB_Defaults!D$9:D$17,1)),
INDEX(CARB_Defaults!C$18:C$27,MATCH(H113,CARB_Defaults!D$18:D$27,1))))</f>
        <v/>
      </c>
      <c r="J113" s="45" t="str">
        <f t="shared" si="42"/>
        <v/>
      </c>
      <c r="K113" s="65" t="str">
        <f>IF(ROW()-ROW($A$73)&gt;$G$71,"",INDEX(CARB_Defaults!Q$9:Q$36,MATCH($C113,CARB_Defaults!P$9:P$36,0)))</f>
        <v/>
      </c>
      <c r="L113" s="65" t="str">
        <f>IF(ROW()-ROW($A$73)&gt;$G$71, "", INDEX(CARB_EFs!K$9:K$2624, MATCH($E113&amp;"_"&amp;$I113&amp;"_"&amp;$G113, CARB_EFs!$B$9:$B$2624, 0)))</f>
        <v/>
      </c>
      <c r="M113" s="121" t="str">
        <f>IF(ROW()-ROW($A$73)&gt;$G$71, "", Input!M67)</f>
        <v/>
      </c>
      <c r="N113" s="98" t="str">
        <f>IF(ROW()-ROW($A$73)&gt;$G$71,"",INDEX(CARB_Defaults!S$9:S$36,MATCH($E113,CARB_Defaults!O$9:O$36,0)))</f>
        <v/>
      </c>
      <c r="O113" s="78" t="str">
        <f t="shared" si="43"/>
        <v/>
      </c>
      <c r="P113" s="74" t="str">
        <f>IF(ROW()-ROW($A$73)&gt;$G$71, "", INDEX(CARB_Defaults!R$9:R$36, MATCH(C113, CARB_Defaults!P$9:P$36, 0)))</f>
        <v/>
      </c>
      <c r="Q113" s="69" t="str">
        <f>IF(ROW()-ROW($A$73)&gt;$G$71, "", INDEX(CARB_EFs!I$9:I$2624, MATCH($E113&amp;"_"&amp;$I113&amp;"_"&amp;$G113, CARB_EFs!$B$9:$B$2624, 0)))</f>
        <v/>
      </c>
      <c r="R113" s="67" t="str">
        <f>IF(ROW()-ROW($A$73)&gt;$G$71, "", INDEX(CARB_EFs!J$9:J$2624, MATCH($E113&amp;"_"&amp;$I113&amp;"_"&amp;$G113, CARB_EFs!$B$9:$B$2624, 0)))</f>
        <v/>
      </c>
      <c r="S113" s="67" t="str">
        <f>IF(ROW()-ROW($A$73)&gt;$G$71, "", INDEX(CARB_EFs!H$9:H$2624, MATCH($E113&amp;"_"&amp;$I113&amp;"_"&amp;$G113, CARB_EFs!$B$9:$B$2624, 0)))</f>
        <v/>
      </c>
      <c r="T113" s="67" t="str">
        <f>IF(ROW()-ROW($A$73)&gt;$G$71, "", INDEX(CARB_EFs!F$9:F$2624, MATCH($E113&amp;"_"&amp;$I113&amp;"_"&amp;$G113, CARB_EFs!$B$9:$B$2624, 0)))</f>
        <v/>
      </c>
      <c r="U113" s="66" t="str">
        <f>IF(ROW()-ROW($A$73)&gt;$G$71, "", INDEX(CARB_EFs!G$9:G$2624, MATCH($E113&amp;"_"&amp;$I113&amp;"_"&amp;$G113, CARB_EFs!$B$9:$B$2624, 0)))</f>
        <v/>
      </c>
      <c r="V113" s="72" t="str">
        <f>IF(ROW()-ROW($A$73)&gt;$G$71, "", INDEX(CARB_EFs!T$9:T$64, MATCH($E113&amp;"_"&amp;$I113, CARB_EFs!$M$9:$M$64, 0)))</f>
        <v/>
      </c>
      <c r="W113" s="103" t="str">
        <f>IF(ROW()-ROW($A$73)&gt;$G$71, "", INDEX(CARB_EFs!U$9:U$64, MATCH($E113&amp;"_"&amp;$I113, CARB_EFs!$M$9:$M$64, 0)))</f>
        <v/>
      </c>
      <c r="X113" s="103" t="str">
        <f>IF(ROW()-ROW($A$73)&gt;$G$71, "", INDEX(CARB_EFs!S$9:S$64, MATCH($E113&amp;"_"&amp;$I113, CARB_EFs!$M$9:$M$64, 0)))</f>
        <v/>
      </c>
      <c r="Y113" s="103" t="str">
        <f>IF(ROW()-ROW($A$73)&gt;$G$71, "", INDEX(CARB_EFs!P$9:P$64, MATCH($E113&amp;"_"&amp;$I113, CARB_EFs!$M$9:$M$64, 0)))</f>
        <v/>
      </c>
      <c r="Z113" s="57" t="str">
        <f>IF(ROW()-ROW($A$73)&gt;$G$71, "", INDEX(CARB_EFs!R$9:R$64, MATCH($E113&amp;"_"&amp;$I113, CARB_EFs!$M$9:$M$64, 0)))</f>
        <v/>
      </c>
      <c r="AA113" s="68" t="str">
        <f t="shared" si="46"/>
        <v/>
      </c>
      <c r="AB113" s="67" t="str">
        <f t="shared" si="47"/>
        <v/>
      </c>
      <c r="AC113" s="67" t="str">
        <f t="shared" si="48"/>
        <v/>
      </c>
      <c r="AD113" s="67" t="str">
        <f t="shared" si="49"/>
        <v/>
      </c>
      <c r="AE113" s="67" t="str">
        <f t="shared" si="50"/>
        <v/>
      </c>
      <c r="AF113" s="67" t="str">
        <f t="shared" si="44"/>
        <v/>
      </c>
      <c r="AG113" s="67" t="str">
        <f>IF(ROW()-ROW($A$73)&gt;$G$71, "", CARB_Defaults!L$9*$L113/CARB_Defaults!L$13)</f>
        <v/>
      </c>
      <c r="AH113" s="67" t="str">
        <f>IF(ROW()-ROW($A$73)&gt;$G$71, "", CARB_Defaults!L$10*$L113/CARB_Defaults!L$13)</f>
        <v/>
      </c>
      <c r="AI113" s="66" t="str">
        <f>IF(ROW()-ROW($A$73)&gt;$G$71, "", CARB_Defaults!L$11*$L113/CARB_Defaults!L$13)</f>
        <v/>
      </c>
      <c r="AJ113" s="81" t="str">
        <f t="shared" si="45"/>
        <v/>
      </c>
      <c r="AK113" s="81" t="str">
        <f t="shared" si="32"/>
        <v/>
      </c>
      <c r="AL113" s="81" t="str">
        <f t="shared" si="33"/>
        <v/>
      </c>
      <c r="AM113" s="81" t="str">
        <f t="shared" si="34"/>
        <v/>
      </c>
      <c r="AN113" s="81" t="str">
        <f t="shared" si="35"/>
        <v/>
      </c>
      <c r="AO113" s="82" t="str">
        <f t="shared" si="36"/>
        <v/>
      </c>
      <c r="AP113" s="82" t="str">
        <f t="shared" si="37"/>
        <v/>
      </c>
      <c r="AQ113" s="82" t="str">
        <f t="shared" si="38"/>
        <v/>
      </c>
      <c r="AR113" s="115" t="str">
        <f t="shared" si="39"/>
        <v/>
      </c>
      <c r="AS113" s="117" t="str">
        <f>IF(ROW()-ROW($A$73)&gt;$G$71,"",SUMIFS(CARB_EFs!AA$9:AA$20,CARB_EFs!$W$9:$W$20,Calculations!$J113,CARB_EFs!$Y$9:$Y$20,Calculations!$AV113))</f>
        <v/>
      </c>
      <c r="AT113" s="81" t="str">
        <f>IF(ROW()-ROW($A$73)&gt;$G$71,"",SUMIFS(CARB_EFs!AB$9:AB$20,CARB_EFs!$W$9:$W$20,Calculations!$J113,CARB_EFs!$Y$9:$Y$20,Calculations!$AV113))</f>
        <v/>
      </c>
      <c r="AU113" s="82" t="str">
        <f>IF(ROW()-ROW($A$73)&gt;$G$71,"",SUMIFS(CARB_EFs!AC$9:AC$20,CARB_EFs!$W$9:$W$20,Calculations!$J113,CARB_EFs!$Y$9:$Y$20,Calculations!$AV113))</f>
        <v/>
      </c>
      <c r="AV113" s="74" t="str">
        <f>IF(ROW()-ROW($A$73)&gt;$G$71,"",VLOOKUP($F113,CHOOSE($J113,CARB_EFs!$Y$9:$Y$11,CARB_EFs!$Y$12:$Y$14,CARB_EFs!$Y$15:$Y$17,CARB_EFs!$Y$18:$Y$20),1))</f>
        <v/>
      </c>
    </row>
    <row r="114" spans="2:48" x14ac:dyDescent="0.25">
      <c r="B114" s="44" t="str">
        <f>IF(ROW()-ROW($A$73)&gt;$G$71, "", Input!K68)</f>
        <v/>
      </c>
      <c r="C114" s="40" t="str">
        <f>IF(ROW()-ROW($A$73)&gt;$G$71,"",IF(Input!L68="N/A",INDEX(Input!D$28:D$87,MATCH($B114,Input!$C$28:$C$87,0)),Input!L68))</f>
        <v/>
      </c>
      <c r="D114" s="45" t="str">
        <f t="shared" si="40"/>
        <v/>
      </c>
      <c r="E114" s="45" t="str">
        <f t="array" ref="E114">IF(ROW()-ROW($A$73)&gt;$G$71, "", INDEX(CARB_Defaults!G$16:G$43, MATCH(C114&amp;D114,CARB_Defaults!I$16:I$43&amp;CARB_Defaults!H$16:H$43, 0)))</f>
        <v/>
      </c>
      <c r="F114" s="135" t="str">
        <f>IF(ROW()-ROW($A$73)&gt;$G$71, "", IF(Input!$N68="",$C$71-ROUND(VLOOKUP(C114,CARB_Defaults!$P$9:$T$36,3,FALSE),0),Input!$N68))</f>
        <v/>
      </c>
      <c r="G114" s="135" t="str">
        <f t="shared" si="41"/>
        <v/>
      </c>
      <c r="H114" s="62" t="str">
        <f>IF(ROW()-ROW($A$73)&gt;$G$71, "", IF(Input!O68="",VLOOKUP(C114,CARB_Defaults!$P$9:$T$36,5,FALSE),Input!O68))</f>
        <v/>
      </c>
      <c r="I114" s="45" t="str">
        <f>IF(ROW()-ROW($A$73)&gt;$G$71, "", IF(LEFT(E114,1)&lt;&gt;"C",
INDEX(CARB_Defaults!C$9:C$17,MATCH(H114,CARB_Defaults!D$9:D$17,1)),
INDEX(CARB_Defaults!C$18:C$27,MATCH(H114,CARB_Defaults!D$18:D$27,1))))</f>
        <v/>
      </c>
      <c r="J114" s="45" t="str">
        <f t="shared" si="42"/>
        <v/>
      </c>
      <c r="K114" s="65" t="str">
        <f>IF(ROW()-ROW($A$73)&gt;$G$71,"",INDEX(CARB_Defaults!Q$9:Q$36,MATCH($C114,CARB_Defaults!P$9:P$36,0)))</f>
        <v/>
      </c>
      <c r="L114" s="65" t="str">
        <f>IF(ROW()-ROW($A$73)&gt;$G$71, "", INDEX(CARB_EFs!K$9:K$2624, MATCH($E114&amp;"_"&amp;$I114&amp;"_"&amp;$G114, CARB_EFs!$B$9:$B$2624, 0)))</f>
        <v/>
      </c>
      <c r="M114" s="121" t="str">
        <f>IF(ROW()-ROW($A$73)&gt;$G$71, "", Input!M68)</f>
        <v/>
      </c>
      <c r="N114" s="98" t="str">
        <f>IF(ROW()-ROW($A$73)&gt;$G$71,"",INDEX(CARB_Defaults!S$9:S$36,MATCH($E114,CARB_Defaults!O$9:O$36,0)))</f>
        <v/>
      </c>
      <c r="O114" s="78" t="str">
        <f t="shared" si="43"/>
        <v/>
      </c>
      <c r="P114" s="74" t="str">
        <f>IF(ROW()-ROW($A$73)&gt;$G$71, "", INDEX(CARB_Defaults!R$9:R$36, MATCH(C114, CARB_Defaults!P$9:P$36, 0)))</f>
        <v/>
      </c>
      <c r="Q114" s="69" t="str">
        <f>IF(ROW()-ROW($A$73)&gt;$G$71, "", INDEX(CARB_EFs!I$9:I$2624, MATCH($E114&amp;"_"&amp;$I114&amp;"_"&amp;$G114, CARB_EFs!$B$9:$B$2624, 0)))</f>
        <v/>
      </c>
      <c r="R114" s="67" t="str">
        <f>IF(ROW()-ROW($A$73)&gt;$G$71, "", INDEX(CARB_EFs!J$9:J$2624, MATCH($E114&amp;"_"&amp;$I114&amp;"_"&amp;$G114, CARB_EFs!$B$9:$B$2624, 0)))</f>
        <v/>
      </c>
      <c r="S114" s="67" t="str">
        <f>IF(ROW()-ROW($A$73)&gt;$G$71, "", INDEX(CARB_EFs!H$9:H$2624, MATCH($E114&amp;"_"&amp;$I114&amp;"_"&amp;$G114, CARB_EFs!$B$9:$B$2624, 0)))</f>
        <v/>
      </c>
      <c r="T114" s="67" t="str">
        <f>IF(ROW()-ROW($A$73)&gt;$G$71, "", INDEX(CARB_EFs!F$9:F$2624, MATCH($E114&amp;"_"&amp;$I114&amp;"_"&amp;$G114, CARB_EFs!$B$9:$B$2624, 0)))</f>
        <v/>
      </c>
      <c r="U114" s="66" t="str">
        <f>IF(ROW()-ROW($A$73)&gt;$G$71, "", INDEX(CARB_EFs!G$9:G$2624, MATCH($E114&amp;"_"&amp;$I114&amp;"_"&amp;$G114, CARB_EFs!$B$9:$B$2624, 0)))</f>
        <v/>
      </c>
      <c r="V114" s="72" t="str">
        <f>IF(ROW()-ROW($A$73)&gt;$G$71, "", INDEX(CARB_EFs!T$9:T$64, MATCH($E114&amp;"_"&amp;$I114, CARB_EFs!$M$9:$M$64, 0)))</f>
        <v/>
      </c>
      <c r="W114" s="103" t="str">
        <f>IF(ROW()-ROW($A$73)&gt;$G$71, "", INDEX(CARB_EFs!U$9:U$64, MATCH($E114&amp;"_"&amp;$I114, CARB_EFs!$M$9:$M$64, 0)))</f>
        <v/>
      </c>
      <c r="X114" s="103" t="str">
        <f>IF(ROW()-ROW($A$73)&gt;$G$71, "", INDEX(CARB_EFs!S$9:S$64, MATCH($E114&amp;"_"&amp;$I114, CARB_EFs!$M$9:$M$64, 0)))</f>
        <v/>
      </c>
      <c r="Y114" s="103" t="str">
        <f>IF(ROW()-ROW($A$73)&gt;$G$71, "", INDEX(CARB_EFs!P$9:P$64, MATCH($E114&amp;"_"&amp;$I114, CARB_EFs!$M$9:$M$64, 0)))</f>
        <v/>
      </c>
      <c r="Z114" s="57" t="str">
        <f>IF(ROW()-ROW($A$73)&gt;$G$71, "", INDEX(CARB_EFs!R$9:R$64, MATCH($E114&amp;"_"&amp;$I114, CARB_EFs!$M$9:$M$64, 0)))</f>
        <v/>
      </c>
      <c r="AA114" s="68" t="str">
        <f t="shared" si="46"/>
        <v/>
      </c>
      <c r="AB114" s="67" t="str">
        <f t="shared" si="47"/>
        <v/>
      </c>
      <c r="AC114" s="67" t="str">
        <f t="shared" si="48"/>
        <v/>
      </c>
      <c r="AD114" s="67" t="str">
        <f t="shared" si="49"/>
        <v/>
      </c>
      <c r="AE114" s="67" t="str">
        <f t="shared" si="50"/>
        <v/>
      </c>
      <c r="AF114" s="67" t="str">
        <f t="shared" si="44"/>
        <v/>
      </c>
      <c r="AG114" s="67" t="str">
        <f>IF(ROW()-ROW($A$73)&gt;$G$71, "", CARB_Defaults!L$9*$L114/CARB_Defaults!L$13)</f>
        <v/>
      </c>
      <c r="AH114" s="67" t="str">
        <f>IF(ROW()-ROW($A$73)&gt;$G$71, "", CARB_Defaults!L$10*$L114/CARB_Defaults!L$13)</f>
        <v/>
      </c>
      <c r="AI114" s="66" t="str">
        <f>IF(ROW()-ROW($A$73)&gt;$G$71, "", CARB_Defaults!L$11*$L114/CARB_Defaults!L$13)</f>
        <v/>
      </c>
      <c r="AJ114" s="81" t="str">
        <f t="shared" si="45"/>
        <v/>
      </c>
      <c r="AK114" s="81" t="str">
        <f t="shared" si="32"/>
        <v/>
      </c>
      <c r="AL114" s="81" t="str">
        <f t="shared" si="33"/>
        <v/>
      </c>
      <c r="AM114" s="81" t="str">
        <f t="shared" si="34"/>
        <v/>
      </c>
      <c r="AN114" s="81" t="str">
        <f t="shared" si="35"/>
        <v/>
      </c>
      <c r="AO114" s="82" t="str">
        <f t="shared" si="36"/>
        <v/>
      </c>
      <c r="AP114" s="82" t="str">
        <f t="shared" si="37"/>
        <v/>
      </c>
      <c r="AQ114" s="82" t="str">
        <f t="shared" si="38"/>
        <v/>
      </c>
      <c r="AR114" s="115" t="str">
        <f t="shared" si="39"/>
        <v/>
      </c>
      <c r="AS114" s="117" t="str">
        <f>IF(ROW()-ROW($A$73)&gt;$G$71,"",SUMIFS(CARB_EFs!AA$9:AA$20,CARB_EFs!$W$9:$W$20,Calculations!$J114,CARB_EFs!$Y$9:$Y$20,Calculations!$AV114))</f>
        <v/>
      </c>
      <c r="AT114" s="81" t="str">
        <f>IF(ROW()-ROW($A$73)&gt;$G$71,"",SUMIFS(CARB_EFs!AB$9:AB$20,CARB_EFs!$W$9:$W$20,Calculations!$J114,CARB_EFs!$Y$9:$Y$20,Calculations!$AV114))</f>
        <v/>
      </c>
      <c r="AU114" s="82" t="str">
        <f>IF(ROW()-ROW($A$73)&gt;$G$71,"",SUMIFS(CARB_EFs!AC$9:AC$20,CARB_EFs!$W$9:$W$20,Calculations!$J114,CARB_EFs!$Y$9:$Y$20,Calculations!$AV114))</f>
        <v/>
      </c>
      <c r="AV114" s="74" t="str">
        <f>IF(ROW()-ROW($A$73)&gt;$G$71,"",VLOOKUP($F114,CHOOSE($J114,CARB_EFs!$Y$9:$Y$11,CARB_EFs!$Y$12:$Y$14,CARB_EFs!$Y$15:$Y$17,CARB_EFs!$Y$18:$Y$20),1))</f>
        <v/>
      </c>
    </row>
    <row r="115" spans="2:48" x14ac:dyDescent="0.25">
      <c r="B115" s="44" t="str">
        <f>IF(ROW()-ROW($A$73)&gt;$G$71, "", Input!K69)</f>
        <v/>
      </c>
      <c r="C115" s="40" t="str">
        <f>IF(ROW()-ROW($A$73)&gt;$G$71,"",IF(Input!L69="N/A",INDEX(Input!D$28:D$87,MATCH($B115,Input!$C$28:$C$87,0)),Input!L69))</f>
        <v/>
      </c>
      <c r="D115" s="45" t="str">
        <f t="shared" si="40"/>
        <v/>
      </c>
      <c r="E115" s="45" t="str">
        <f t="array" ref="E115">IF(ROW()-ROW($A$73)&gt;$G$71, "", INDEX(CARB_Defaults!G$16:G$43, MATCH(C115&amp;D115,CARB_Defaults!I$16:I$43&amp;CARB_Defaults!H$16:H$43, 0)))</f>
        <v/>
      </c>
      <c r="F115" s="135" t="str">
        <f>IF(ROW()-ROW($A$73)&gt;$G$71, "", IF(Input!$N69="",$C$71-ROUND(VLOOKUP(C115,CARB_Defaults!$P$9:$T$36,3,FALSE),0),Input!$N69))</f>
        <v/>
      </c>
      <c r="G115" s="135" t="str">
        <f t="shared" si="41"/>
        <v/>
      </c>
      <c r="H115" s="62" t="str">
        <f>IF(ROW()-ROW($A$73)&gt;$G$71, "", IF(Input!O69="",VLOOKUP(C115,CARB_Defaults!$P$9:$T$36,5,FALSE),Input!O69))</f>
        <v/>
      </c>
      <c r="I115" s="45" t="str">
        <f>IF(ROW()-ROW($A$73)&gt;$G$71, "", IF(LEFT(E115,1)&lt;&gt;"C",
INDEX(CARB_Defaults!C$9:C$17,MATCH(H115,CARB_Defaults!D$9:D$17,1)),
INDEX(CARB_Defaults!C$18:C$27,MATCH(H115,CARB_Defaults!D$18:D$27,1))))</f>
        <v/>
      </c>
      <c r="J115" s="45" t="str">
        <f t="shared" si="42"/>
        <v/>
      </c>
      <c r="K115" s="65" t="str">
        <f>IF(ROW()-ROW($A$73)&gt;$G$71,"",INDEX(CARB_Defaults!Q$9:Q$36,MATCH($C115,CARB_Defaults!P$9:P$36,0)))</f>
        <v/>
      </c>
      <c r="L115" s="65" t="str">
        <f>IF(ROW()-ROW($A$73)&gt;$G$71, "", INDEX(CARB_EFs!K$9:K$2624, MATCH($E115&amp;"_"&amp;$I115&amp;"_"&amp;$G115, CARB_EFs!$B$9:$B$2624, 0)))</f>
        <v/>
      </c>
      <c r="M115" s="121" t="str">
        <f>IF(ROW()-ROW($A$73)&gt;$G$71, "", Input!M69)</f>
        <v/>
      </c>
      <c r="N115" s="98" t="str">
        <f>IF(ROW()-ROW($A$73)&gt;$G$71,"",INDEX(CARB_Defaults!S$9:S$36,MATCH($E115,CARB_Defaults!O$9:O$36,0)))</f>
        <v/>
      </c>
      <c r="O115" s="78" t="str">
        <f t="shared" si="43"/>
        <v/>
      </c>
      <c r="P115" s="74" t="str">
        <f>IF(ROW()-ROW($A$73)&gt;$G$71, "", INDEX(CARB_Defaults!R$9:R$36, MATCH(C115, CARB_Defaults!P$9:P$36, 0)))</f>
        <v/>
      </c>
      <c r="Q115" s="69" t="str">
        <f>IF(ROW()-ROW($A$73)&gt;$G$71, "", INDEX(CARB_EFs!I$9:I$2624, MATCH($E115&amp;"_"&amp;$I115&amp;"_"&amp;$G115, CARB_EFs!$B$9:$B$2624, 0)))</f>
        <v/>
      </c>
      <c r="R115" s="67" t="str">
        <f>IF(ROW()-ROW($A$73)&gt;$G$71, "", INDEX(CARB_EFs!J$9:J$2624, MATCH($E115&amp;"_"&amp;$I115&amp;"_"&amp;$G115, CARB_EFs!$B$9:$B$2624, 0)))</f>
        <v/>
      </c>
      <c r="S115" s="67" t="str">
        <f>IF(ROW()-ROW($A$73)&gt;$G$71, "", INDEX(CARB_EFs!H$9:H$2624, MATCH($E115&amp;"_"&amp;$I115&amp;"_"&amp;$G115, CARB_EFs!$B$9:$B$2624, 0)))</f>
        <v/>
      </c>
      <c r="T115" s="67" t="str">
        <f>IF(ROW()-ROW($A$73)&gt;$G$71, "", INDEX(CARB_EFs!F$9:F$2624, MATCH($E115&amp;"_"&amp;$I115&amp;"_"&amp;$G115, CARB_EFs!$B$9:$B$2624, 0)))</f>
        <v/>
      </c>
      <c r="U115" s="66" t="str">
        <f>IF(ROW()-ROW($A$73)&gt;$G$71, "", INDEX(CARB_EFs!G$9:G$2624, MATCH($E115&amp;"_"&amp;$I115&amp;"_"&amp;$G115, CARB_EFs!$B$9:$B$2624, 0)))</f>
        <v/>
      </c>
      <c r="V115" s="72" t="str">
        <f>IF(ROW()-ROW($A$73)&gt;$G$71, "", INDEX(CARB_EFs!T$9:T$64, MATCH($E115&amp;"_"&amp;$I115, CARB_EFs!$M$9:$M$64, 0)))</f>
        <v/>
      </c>
      <c r="W115" s="103" t="str">
        <f>IF(ROW()-ROW($A$73)&gt;$G$71, "", INDEX(CARB_EFs!U$9:U$64, MATCH($E115&amp;"_"&amp;$I115, CARB_EFs!$M$9:$M$64, 0)))</f>
        <v/>
      </c>
      <c r="X115" s="103" t="str">
        <f>IF(ROW()-ROW($A$73)&gt;$G$71, "", INDEX(CARB_EFs!S$9:S$64, MATCH($E115&amp;"_"&amp;$I115, CARB_EFs!$M$9:$M$64, 0)))</f>
        <v/>
      </c>
      <c r="Y115" s="103" t="str">
        <f>IF(ROW()-ROW($A$73)&gt;$G$71, "", INDEX(CARB_EFs!P$9:P$64, MATCH($E115&amp;"_"&amp;$I115, CARB_EFs!$M$9:$M$64, 0)))</f>
        <v/>
      </c>
      <c r="Z115" s="57" t="str">
        <f>IF(ROW()-ROW($A$73)&gt;$G$71, "", INDEX(CARB_EFs!R$9:R$64, MATCH($E115&amp;"_"&amp;$I115, CARB_EFs!$M$9:$M$64, 0)))</f>
        <v/>
      </c>
      <c r="AA115" s="68" t="str">
        <f t="shared" si="46"/>
        <v/>
      </c>
      <c r="AB115" s="67" t="str">
        <f t="shared" si="47"/>
        <v/>
      </c>
      <c r="AC115" s="67" t="str">
        <f t="shared" si="48"/>
        <v/>
      </c>
      <c r="AD115" s="67" t="str">
        <f t="shared" si="49"/>
        <v/>
      </c>
      <c r="AE115" s="67" t="str">
        <f t="shared" si="50"/>
        <v/>
      </c>
      <c r="AF115" s="67" t="str">
        <f t="shared" si="44"/>
        <v/>
      </c>
      <c r="AG115" s="67" t="str">
        <f>IF(ROW()-ROW($A$73)&gt;$G$71, "", CARB_Defaults!L$9*$L115/CARB_Defaults!L$13)</f>
        <v/>
      </c>
      <c r="AH115" s="67" t="str">
        <f>IF(ROW()-ROW($A$73)&gt;$G$71, "", CARB_Defaults!L$10*$L115/CARB_Defaults!L$13)</f>
        <v/>
      </c>
      <c r="AI115" s="66" t="str">
        <f>IF(ROW()-ROW($A$73)&gt;$G$71, "", CARB_Defaults!L$11*$L115/CARB_Defaults!L$13)</f>
        <v/>
      </c>
      <c r="AJ115" s="81" t="str">
        <f t="shared" si="45"/>
        <v/>
      </c>
      <c r="AK115" s="81" t="str">
        <f t="shared" si="32"/>
        <v/>
      </c>
      <c r="AL115" s="81" t="str">
        <f t="shared" si="33"/>
        <v/>
      </c>
      <c r="AM115" s="81" t="str">
        <f t="shared" si="34"/>
        <v/>
      </c>
      <c r="AN115" s="81" t="str">
        <f t="shared" si="35"/>
        <v/>
      </c>
      <c r="AO115" s="82" t="str">
        <f t="shared" si="36"/>
        <v/>
      </c>
      <c r="AP115" s="82" t="str">
        <f t="shared" si="37"/>
        <v/>
      </c>
      <c r="AQ115" s="82" t="str">
        <f t="shared" si="38"/>
        <v/>
      </c>
      <c r="AR115" s="115" t="str">
        <f t="shared" si="39"/>
        <v/>
      </c>
      <c r="AS115" s="117" t="str">
        <f>IF(ROW()-ROW($A$73)&gt;$G$71,"",SUMIFS(CARB_EFs!AA$9:AA$20,CARB_EFs!$W$9:$W$20,Calculations!$J115,CARB_EFs!$Y$9:$Y$20,Calculations!$AV115))</f>
        <v/>
      </c>
      <c r="AT115" s="81" t="str">
        <f>IF(ROW()-ROW($A$73)&gt;$G$71,"",SUMIFS(CARB_EFs!AB$9:AB$20,CARB_EFs!$W$9:$W$20,Calculations!$J115,CARB_EFs!$Y$9:$Y$20,Calculations!$AV115))</f>
        <v/>
      </c>
      <c r="AU115" s="82" t="str">
        <f>IF(ROW()-ROW($A$73)&gt;$G$71,"",SUMIFS(CARB_EFs!AC$9:AC$20,CARB_EFs!$W$9:$W$20,Calculations!$J115,CARB_EFs!$Y$9:$Y$20,Calculations!$AV115))</f>
        <v/>
      </c>
      <c r="AV115" s="74" t="str">
        <f>IF(ROW()-ROW($A$73)&gt;$G$71,"",VLOOKUP($F115,CHOOSE($J115,CARB_EFs!$Y$9:$Y$11,CARB_EFs!$Y$12:$Y$14,CARB_EFs!$Y$15:$Y$17,CARB_EFs!$Y$18:$Y$20),1))</f>
        <v/>
      </c>
    </row>
    <row r="116" spans="2:48" x14ac:dyDescent="0.25">
      <c r="B116" s="44" t="str">
        <f>IF(ROW()-ROW($A$73)&gt;$G$71, "", Input!K70)</f>
        <v/>
      </c>
      <c r="C116" s="40" t="str">
        <f>IF(ROW()-ROW($A$73)&gt;$G$71,"",IF(Input!L70="N/A",INDEX(Input!D$28:D$87,MATCH($B116,Input!$C$28:$C$87,0)),Input!L70))</f>
        <v/>
      </c>
      <c r="D116" s="45" t="str">
        <f t="shared" si="40"/>
        <v/>
      </c>
      <c r="E116" s="45" t="str">
        <f t="array" ref="E116">IF(ROW()-ROW($A$73)&gt;$G$71, "", INDEX(CARB_Defaults!G$16:G$43, MATCH(C116&amp;D116,CARB_Defaults!I$16:I$43&amp;CARB_Defaults!H$16:H$43, 0)))</f>
        <v/>
      </c>
      <c r="F116" s="135" t="str">
        <f>IF(ROW()-ROW($A$73)&gt;$G$71, "", IF(Input!$N70="",$C$71-ROUND(VLOOKUP(C116,CARB_Defaults!$P$9:$T$36,3,FALSE),0),Input!$N70))</f>
        <v/>
      </c>
      <c r="G116" s="135" t="str">
        <f t="shared" si="41"/>
        <v/>
      </c>
      <c r="H116" s="62" t="str">
        <f>IF(ROW()-ROW($A$73)&gt;$G$71, "", IF(Input!O70="",VLOOKUP(C116,CARB_Defaults!$P$9:$T$36,5,FALSE),Input!O70))</f>
        <v/>
      </c>
      <c r="I116" s="45" t="str">
        <f>IF(ROW()-ROW($A$73)&gt;$G$71, "", IF(LEFT(E116,1)&lt;&gt;"C",
INDEX(CARB_Defaults!C$9:C$17,MATCH(H116,CARB_Defaults!D$9:D$17,1)),
INDEX(CARB_Defaults!C$18:C$27,MATCH(H116,CARB_Defaults!D$18:D$27,1))))</f>
        <v/>
      </c>
      <c r="J116" s="45" t="str">
        <f t="shared" si="42"/>
        <v/>
      </c>
      <c r="K116" s="65" t="str">
        <f>IF(ROW()-ROW($A$73)&gt;$G$71,"",INDEX(CARB_Defaults!Q$9:Q$36,MATCH($C116,CARB_Defaults!P$9:P$36,0)))</f>
        <v/>
      </c>
      <c r="L116" s="65" t="str">
        <f>IF(ROW()-ROW($A$73)&gt;$G$71, "", INDEX(CARB_EFs!K$9:K$2624, MATCH($E116&amp;"_"&amp;$I116&amp;"_"&amp;$G116, CARB_EFs!$B$9:$B$2624, 0)))</f>
        <v/>
      </c>
      <c r="M116" s="121" t="str">
        <f>IF(ROW()-ROW($A$73)&gt;$G$71, "", Input!M70)</f>
        <v/>
      </c>
      <c r="N116" s="98" t="str">
        <f>IF(ROW()-ROW($A$73)&gt;$G$71,"",INDEX(CARB_Defaults!S$9:S$36,MATCH($E116,CARB_Defaults!O$9:O$36,0)))</f>
        <v/>
      </c>
      <c r="O116" s="78" t="str">
        <f t="shared" si="43"/>
        <v/>
      </c>
      <c r="P116" s="74" t="str">
        <f>IF(ROW()-ROW($A$73)&gt;$G$71, "", INDEX(CARB_Defaults!R$9:R$36, MATCH(C116, CARB_Defaults!P$9:P$36, 0)))</f>
        <v/>
      </c>
      <c r="Q116" s="69" t="str">
        <f>IF(ROW()-ROW($A$73)&gt;$G$71, "", INDEX(CARB_EFs!I$9:I$2624, MATCH($E116&amp;"_"&amp;$I116&amp;"_"&amp;$G116, CARB_EFs!$B$9:$B$2624, 0)))</f>
        <v/>
      </c>
      <c r="R116" s="67" t="str">
        <f>IF(ROW()-ROW($A$73)&gt;$G$71, "", INDEX(CARB_EFs!J$9:J$2624, MATCH($E116&amp;"_"&amp;$I116&amp;"_"&amp;$G116, CARB_EFs!$B$9:$B$2624, 0)))</f>
        <v/>
      </c>
      <c r="S116" s="67" t="str">
        <f>IF(ROW()-ROW($A$73)&gt;$G$71, "", INDEX(CARB_EFs!H$9:H$2624, MATCH($E116&amp;"_"&amp;$I116&amp;"_"&amp;$G116, CARB_EFs!$B$9:$B$2624, 0)))</f>
        <v/>
      </c>
      <c r="T116" s="67" t="str">
        <f>IF(ROW()-ROW($A$73)&gt;$G$71, "", INDEX(CARB_EFs!F$9:F$2624, MATCH($E116&amp;"_"&amp;$I116&amp;"_"&amp;$G116, CARB_EFs!$B$9:$B$2624, 0)))</f>
        <v/>
      </c>
      <c r="U116" s="66" t="str">
        <f>IF(ROW()-ROW($A$73)&gt;$G$71, "", INDEX(CARB_EFs!G$9:G$2624, MATCH($E116&amp;"_"&amp;$I116&amp;"_"&amp;$G116, CARB_EFs!$B$9:$B$2624, 0)))</f>
        <v/>
      </c>
      <c r="V116" s="72" t="str">
        <f>IF(ROW()-ROW($A$73)&gt;$G$71, "", INDEX(CARB_EFs!T$9:T$64, MATCH($E116&amp;"_"&amp;$I116, CARB_EFs!$M$9:$M$64, 0)))</f>
        <v/>
      </c>
      <c r="W116" s="103" t="str">
        <f>IF(ROW()-ROW($A$73)&gt;$G$71, "", INDEX(CARB_EFs!U$9:U$64, MATCH($E116&amp;"_"&amp;$I116, CARB_EFs!$M$9:$M$64, 0)))</f>
        <v/>
      </c>
      <c r="X116" s="103" t="str">
        <f>IF(ROW()-ROW($A$73)&gt;$G$71, "", INDEX(CARB_EFs!S$9:S$64, MATCH($E116&amp;"_"&amp;$I116, CARB_EFs!$M$9:$M$64, 0)))</f>
        <v/>
      </c>
      <c r="Y116" s="103" t="str">
        <f>IF(ROW()-ROW($A$73)&gt;$G$71, "", INDEX(CARB_EFs!P$9:P$64, MATCH($E116&amp;"_"&amp;$I116, CARB_EFs!$M$9:$M$64, 0)))</f>
        <v/>
      </c>
      <c r="Z116" s="57" t="str">
        <f>IF(ROW()-ROW($A$73)&gt;$G$71, "", INDEX(CARB_EFs!R$9:R$64, MATCH($E116&amp;"_"&amp;$I116, CARB_EFs!$M$9:$M$64, 0)))</f>
        <v/>
      </c>
      <c r="AA116" s="68" t="str">
        <f t="shared" si="46"/>
        <v/>
      </c>
      <c r="AB116" s="67" t="str">
        <f t="shared" si="47"/>
        <v/>
      </c>
      <c r="AC116" s="67" t="str">
        <f t="shared" si="48"/>
        <v/>
      </c>
      <c r="AD116" s="67" t="str">
        <f t="shared" si="49"/>
        <v/>
      </c>
      <c r="AE116" s="67" t="str">
        <f t="shared" si="50"/>
        <v/>
      </c>
      <c r="AF116" s="67" t="str">
        <f t="shared" si="44"/>
        <v/>
      </c>
      <c r="AG116" s="67" t="str">
        <f>IF(ROW()-ROW($A$73)&gt;$G$71, "", CARB_Defaults!L$9*$L116/CARB_Defaults!L$13)</f>
        <v/>
      </c>
      <c r="AH116" s="67" t="str">
        <f>IF(ROW()-ROW($A$73)&gt;$G$71, "", CARB_Defaults!L$10*$L116/CARB_Defaults!L$13)</f>
        <v/>
      </c>
      <c r="AI116" s="66" t="str">
        <f>IF(ROW()-ROW($A$73)&gt;$G$71, "", CARB_Defaults!L$11*$L116/CARB_Defaults!L$13)</f>
        <v/>
      </c>
      <c r="AJ116" s="81" t="str">
        <f t="shared" si="45"/>
        <v/>
      </c>
      <c r="AK116" s="81" t="str">
        <f t="shared" si="32"/>
        <v/>
      </c>
      <c r="AL116" s="81" t="str">
        <f t="shared" si="33"/>
        <v/>
      </c>
      <c r="AM116" s="81" t="str">
        <f t="shared" si="34"/>
        <v/>
      </c>
      <c r="AN116" s="81" t="str">
        <f t="shared" si="35"/>
        <v/>
      </c>
      <c r="AO116" s="82" t="str">
        <f t="shared" si="36"/>
        <v/>
      </c>
      <c r="AP116" s="82" t="str">
        <f t="shared" si="37"/>
        <v/>
      </c>
      <c r="AQ116" s="82" t="str">
        <f t="shared" si="38"/>
        <v/>
      </c>
      <c r="AR116" s="115" t="str">
        <f t="shared" si="39"/>
        <v/>
      </c>
      <c r="AS116" s="117" t="str">
        <f>IF(ROW()-ROW($A$73)&gt;$G$71,"",SUMIFS(CARB_EFs!AA$9:AA$20,CARB_EFs!$W$9:$W$20,Calculations!$J116,CARB_EFs!$Y$9:$Y$20,Calculations!$AV116))</f>
        <v/>
      </c>
      <c r="AT116" s="81" t="str">
        <f>IF(ROW()-ROW($A$73)&gt;$G$71,"",SUMIFS(CARB_EFs!AB$9:AB$20,CARB_EFs!$W$9:$W$20,Calculations!$J116,CARB_EFs!$Y$9:$Y$20,Calculations!$AV116))</f>
        <v/>
      </c>
      <c r="AU116" s="82" t="str">
        <f>IF(ROW()-ROW($A$73)&gt;$G$71,"",SUMIFS(CARB_EFs!AC$9:AC$20,CARB_EFs!$W$9:$W$20,Calculations!$J116,CARB_EFs!$Y$9:$Y$20,Calculations!$AV116))</f>
        <v/>
      </c>
      <c r="AV116" s="74" t="str">
        <f>IF(ROW()-ROW($A$73)&gt;$G$71,"",VLOOKUP($F116,CHOOSE($J116,CARB_EFs!$Y$9:$Y$11,CARB_EFs!$Y$12:$Y$14,CARB_EFs!$Y$15:$Y$17,CARB_EFs!$Y$18:$Y$20),1))</f>
        <v/>
      </c>
    </row>
    <row r="117" spans="2:48" x14ac:dyDescent="0.25">
      <c r="B117" s="44" t="str">
        <f>IF(ROW()-ROW($A$73)&gt;$G$71, "", Input!K71)</f>
        <v/>
      </c>
      <c r="C117" s="40" t="str">
        <f>IF(ROW()-ROW($A$73)&gt;$G$71,"",IF(Input!L71="N/A",INDEX(Input!D$28:D$87,MATCH($B117,Input!$C$28:$C$87,0)),Input!L71))</f>
        <v/>
      </c>
      <c r="D117" s="45" t="str">
        <f t="shared" si="40"/>
        <v/>
      </c>
      <c r="E117" s="45" t="str">
        <f t="array" ref="E117">IF(ROW()-ROW($A$73)&gt;$G$71, "", INDEX(CARB_Defaults!G$16:G$43, MATCH(C117&amp;D117,CARB_Defaults!I$16:I$43&amp;CARB_Defaults!H$16:H$43, 0)))</f>
        <v/>
      </c>
      <c r="F117" s="135" t="str">
        <f>IF(ROW()-ROW($A$73)&gt;$G$71, "", IF(Input!$N71="",$C$71-ROUND(VLOOKUP(C117,CARB_Defaults!$P$9:$T$36,3,FALSE),0),Input!$N71))</f>
        <v/>
      </c>
      <c r="G117" s="135" t="str">
        <f t="shared" si="41"/>
        <v/>
      </c>
      <c r="H117" s="62" t="str">
        <f>IF(ROW()-ROW($A$73)&gt;$G$71, "", IF(Input!O71="",VLOOKUP(C117,CARB_Defaults!$P$9:$T$36,5,FALSE),Input!O71))</f>
        <v/>
      </c>
      <c r="I117" s="45" t="str">
        <f>IF(ROW()-ROW($A$73)&gt;$G$71, "", IF(LEFT(E117,1)&lt;&gt;"C",
INDEX(CARB_Defaults!C$9:C$17,MATCH(H117,CARB_Defaults!D$9:D$17,1)),
INDEX(CARB_Defaults!C$18:C$27,MATCH(H117,CARB_Defaults!D$18:D$27,1))))</f>
        <v/>
      </c>
      <c r="J117" s="45" t="str">
        <f t="shared" si="42"/>
        <v/>
      </c>
      <c r="K117" s="65" t="str">
        <f>IF(ROW()-ROW($A$73)&gt;$G$71,"",INDEX(CARB_Defaults!Q$9:Q$36,MATCH($C117,CARB_Defaults!P$9:P$36,0)))</f>
        <v/>
      </c>
      <c r="L117" s="65" t="str">
        <f>IF(ROW()-ROW($A$73)&gt;$G$71, "", INDEX(CARB_EFs!K$9:K$2624, MATCH($E117&amp;"_"&amp;$I117&amp;"_"&amp;$G117, CARB_EFs!$B$9:$B$2624, 0)))</f>
        <v/>
      </c>
      <c r="M117" s="121" t="str">
        <f>IF(ROW()-ROW($A$73)&gt;$G$71, "", Input!M71)</f>
        <v/>
      </c>
      <c r="N117" s="98" t="str">
        <f>IF(ROW()-ROW($A$73)&gt;$G$71,"",INDEX(CARB_Defaults!S$9:S$36,MATCH($E117,CARB_Defaults!O$9:O$36,0)))</f>
        <v/>
      </c>
      <c r="O117" s="78" t="str">
        <f t="shared" si="43"/>
        <v/>
      </c>
      <c r="P117" s="74" t="str">
        <f>IF(ROW()-ROW($A$73)&gt;$G$71, "", INDEX(CARB_Defaults!R$9:R$36, MATCH(C117, CARB_Defaults!P$9:P$36, 0)))</f>
        <v/>
      </c>
      <c r="Q117" s="69" t="str">
        <f>IF(ROW()-ROW($A$73)&gt;$G$71, "", INDEX(CARB_EFs!I$9:I$2624, MATCH($E117&amp;"_"&amp;$I117&amp;"_"&amp;$G117, CARB_EFs!$B$9:$B$2624, 0)))</f>
        <v/>
      </c>
      <c r="R117" s="67" t="str">
        <f>IF(ROW()-ROW($A$73)&gt;$G$71, "", INDEX(CARB_EFs!J$9:J$2624, MATCH($E117&amp;"_"&amp;$I117&amp;"_"&amp;$G117, CARB_EFs!$B$9:$B$2624, 0)))</f>
        <v/>
      </c>
      <c r="S117" s="67" t="str">
        <f>IF(ROW()-ROW($A$73)&gt;$G$71, "", INDEX(CARB_EFs!H$9:H$2624, MATCH($E117&amp;"_"&amp;$I117&amp;"_"&amp;$G117, CARB_EFs!$B$9:$B$2624, 0)))</f>
        <v/>
      </c>
      <c r="T117" s="67" t="str">
        <f>IF(ROW()-ROW($A$73)&gt;$G$71, "", INDEX(CARB_EFs!F$9:F$2624, MATCH($E117&amp;"_"&amp;$I117&amp;"_"&amp;$G117, CARB_EFs!$B$9:$B$2624, 0)))</f>
        <v/>
      </c>
      <c r="U117" s="66" t="str">
        <f>IF(ROW()-ROW($A$73)&gt;$G$71, "", INDEX(CARB_EFs!G$9:G$2624, MATCH($E117&amp;"_"&amp;$I117&amp;"_"&amp;$G117, CARB_EFs!$B$9:$B$2624, 0)))</f>
        <v/>
      </c>
      <c r="V117" s="72" t="str">
        <f>IF(ROW()-ROW($A$73)&gt;$G$71, "", INDEX(CARB_EFs!T$9:T$64, MATCH($E117&amp;"_"&amp;$I117, CARB_EFs!$M$9:$M$64, 0)))</f>
        <v/>
      </c>
      <c r="W117" s="103" t="str">
        <f>IF(ROW()-ROW($A$73)&gt;$G$71, "", INDEX(CARB_EFs!U$9:U$64, MATCH($E117&amp;"_"&amp;$I117, CARB_EFs!$M$9:$M$64, 0)))</f>
        <v/>
      </c>
      <c r="X117" s="103" t="str">
        <f>IF(ROW()-ROW($A$73)&gt;$G$71, "", INDEX(CARB_EFs!S$9:S$64, MATCH($E117&amp;"_"&amp;$I117, CARB_EFs!$M$9:$M$64, 0)))</f>
        <v/>
      </c>
      <c r="Y117" s="103" t="str">
        <f>IF(ROW()-ROW($A$73)&gt;$G$71, "", INDEX(CARB_EFs!P$9:P$64, MATCH($E117&amp;"_"&amp;$I117, CARB_EFs!$M$9:$M$64, 0)))</f>
        <v/>
      </c>
      <c r="Z117" s="57" t="str">
        <f>IF(ROW()-ROW($A$73)&gt;$G$71, "", INDEX(CARB_EFs!R$9:R$64, MATCH($E117&amp;"_"&amp;$I117, CARB_EFs!$M$9:$M$64, 0)))</f>
        <v/>
      </c>
      <c r="AA117" s="68" t="str">
        <f t="shared" si="46"/>
        <v/>
      </c>
      <c r="AB117" s="67" t="str">
        <f t="shared" si="47"/>
        <v/>
      </c>
      <c r="AC117" s="67" t="str">
        <f t="shared" si="48"/>
        <v/>
      </c>
      <c r="AD117" s="67" t="str">
        <f t="shared" si="49"/>
        <v/>
      </c>
      <c r="AE117" s="67" t="str">
        <f t="shared" si="50"/>
        <v/>
      </c>
      <c r="AF117" s="67" t="str">
        <f t="shared" si="44"/>
        <v/>
      </c>
      <c r="AG117" s="67" t="str">
        <f>IF(ROW()-ROW($A$73)&gt;$G$71, "", CARB_Defaults!L$9*$L117/CARB_Defaults!L$13)</f>
        <v/>
      </c>
      <c r="AH117" s="67" t="str">
        <f>IF(ROW()-ROW($A$73)&gt;$G$71, "", CARB_Defaults!L$10*$L117/CARB_Defaults!L$13)</f>
        <v/>
      </c>
      <c r="AI117" s="66" t="str">
        <f>IF(ROW()-ROW($A$73)&gt;$G$71, "", CARB_Defaults!L$11*$L117/CARB_Defaults!L$13)</f>
        <v/>
      </c>
      <c r="AJ117" s="81" t="str">
        <f t="shared" si="45"/>
        <v/>
      </c>
      <c r="AK117" s="81" t="str">
        <f t="shared" si="32"/>
        <v/>
      </c>
      <c r="AL117" s="81" t="str">
        <f t="shared" si="33"/>
        <v/>
      </c>
      <c r="AM117" s="81" t="str">
        <f t="shared" si="34"/>
        <v/>
      </c>
      <c r="AN117" s="81" t="str">
        <f t="shared" si="35"/>
        <v/>
      </c>
      <c r="AO117" s="82" t="str">
        <f t="shared" si="36"/>
        <v/>
      </c>
      <c r="AP117" s="82" t="str">
        <f t="shared" si="37"/>
        <v/>
      </c>
      <c r="AQ117" s="82" t="str">
        <f t="shared" si="38"/>
        <v/>
      </c>
      <c r="AR117" s="115" t="str">
        <f t="shared" si="39"/>
        <v/>
      </c>
      <c r="AS117" s="117" t="str">
        <f>IF(ROW()-ROW($A$73)&gt;$G$71,"",SUMIFS(CARB_EFs!AA$9:AA$20,CARB_EFs!$W$9:$W$20,Calculations!$J117,CARB_EFs!$Y$9:$Y$20,Calculations!$AV117))</f>
        <v/>
      </c>
      <c r="AT117" s="81" t="str">
        <f>IF(ROW()-ROW($A$73)&gt;$G$71,"",SUMIFS(CARB_EFs!AB$9:AB$20,CARB_EFs!$W$9:$W$20,Calculations!$J117,CARB_EFs!$Y$9:$Y$20,Calculations!$AV117))</f>
        <v/>
      </c>
      <c r="AU117" s="82" t="str">
        <f>IF(ROW()-ROW($A$73)&gt;$G$71,"",SUMIFS(CARB_EFs!AC$9:AC$20,CARB_EFs!$W$9:$W$20,Calculations!$J117,CARB_EFs!$Y$9:$Y$20,Calculations!$AV117))</f>
        <v/>
      </c>
      <c r="AV117" s="74" t="str">
        <f>IF(ROW()-ROW($A$73)&gt;$G$71,"",VLOOKUP($F117,CHOOSE($J117,CARB_EFs!$Y$9:$Y$11,CARB_EFs!$Y$12:$Y$14,CARB_EFs!$Y$15:$Y$17,CARB_EFs!$Y$18:$Y$20),1))</f>
        <v/>
      </c>
    </row>
    <row r="118" spans="2:48" x14ac:dyDescent="0.25">
      <c r="B118" s="44" t="str">
        <f>IF(ROW()-ROW($A$73)&gt;$G$71, "", Input!K72)</f>
        <v/>
      </c>
      <c r="C118" s="40" t="str">
        <f>IF(ROW()-ROW($A$73)&gt;$G$71,"",IF(Input!L72="N/A",INDEX(Input!D$28:D$87,MATCH($B118,Input!$C$28:$C$87,0)),Input!L72))</f>
        <v/>
      </c>
      <c r="D118" s="45" t="str">
        <f t="shared" si="40"/>
        <v/>
      </c>
      <c r="E118" s="45" t="str">
        <f t="array" ref="E118">IF(ROW()-ROW($A$73)&gt;$G$71, "", INDEX(CARB_Defaults!G$16:G$43, MATCH(C118&amp;D118,CARB_Defaults!I$16:I$43&amp;CARB_Defaults!H$16:H$43, 0)))</f>
        <v/>
      </c>
      <c r="F118" s="135" t="str">
        <f>IF(ROW()-ROW($A$73)&gt;$G$71, "", IF(Input!$N72="",$C$71-ROUND(VLOOKUP(C118,CARB_Defaults!$P$9:$T$36,3,FALSE),0),Input!$N72))</f>
        <v/>
      </c>
      <c r="G118" s="135" t="str">
        <f t="shared" si="41"/>
        <v/>
      </c>
      <c r="H118" s="62" t="str">
        <f>IF(ROW()-ROW($A$73)&gt;$G$71, "", IF(Input!O72="",VLOOKUP(C118,CARB_Defaults!$P$9:$T$36,5,FALSE),Input!O72))</f>
        <v/>
      </c>
      <c r="I118" s="45" t="str">
        <f>IF(ROW()-ROW($A$73)&gt;$G$71, "", IF(LEFT(E118,1)&lt;&gt;"C",
INDEX(CARB_Defaults!C$9:C$17,MATCH(H118,CARB_Defaults!D$9:D$17,1)),
INDEX(CARB_Defaults!C$18:C$27,MATCH(H118,CARB_Defaults!D$18:D$27,1))))</f>
        <v/>
      </c>
      <c r="J118" s="45" t="str">
        <f t="shared" si="42"/>
        <v/>
      </c>
      <c r="K118" s="65" t="str">
        <f>IF(ROW()-ROW($A$73)&gt;$G$71,"",INDEX(CARB_Defaults!Q$9:Q$36,MATCH($C118,CARB_Defaults!P$9:P$36,0)))</f>
        <v/>
      </c>
      <c r="L118" s="65" t="str">
        <f>IF(ROW()-ROW($A$73)&gt;$G$71, "", INDEX(CARB_EFs!K$9:K$2624, MATCH($E118&amp;"_"&amp;$I118&amp;"_"&amp;$G118, CARB_EFs!$B$9:$B$2624, 0)))</f>
        <v/>
      </c>
      <c r="M118" s="121" t="str">
        <f>IF(ROW()-ROW($A$73)&gt;$G$71, "", Input!M72)</f>
        <v/>
      </c>
      <c r="N118" s="98" t="str">
        <f>IF(ROW()-ROW($A$73)&gt;$G$71,"",INDEX(CARB_Defaults!S$9:S$36,MATCH($E118,CARB_Defaults!O$9:O$36,0)))</f>
        <v/>
      </c>
      <c r="O118" s="78" t="str">
        <f t="shared" si="43"/>
        <v/>
      </c>
      <c r="P118" s="74" t="str">
        <f>IF(ROW()-ROW($A$73)&gt;$G$71, "", INDEX(CARB_Defaults!R$9:R$36, MATCH(C118, CARB_Defaults!P$9:P$36, 0)))</f>
        <v/>
      </c>
      <c r="Q118" s="69" t="str">
        <f>IF(ROW()-ROW($A$73)&gt;$G$71, "", INDEX(CARB_EFs!I$9:I$2624, MATCH($E118&amp;"_"&amp;$I118&amp;"_"&amp;$G118, CARB_EFs!$B$9:$B$2624, 0)))</f>
        <v/>
      </c>
      <c r="R118" s="67" t="str">
        <f>IF(ROW()-ROW($A$73)&gt;$G$71, "", INDEX(CARB_EFs!J$9:J$2624, MATCH($E118&amp;"_"&amp;$I118&amp;"_"&amp;$G118, CARB_EFs!$B$9:$B$2624, 0)))</f>
        <v/>
      </c>
      <c r="S118" s="67" t="str">
        <f>IF(ROW()-ROW($A$73)&gt;$G$71, "", INDEX(CARB_EFs!H$9:H$2624, MATCH($E118&amp;"_"&amp;$I118&amp;"_"&amp;$G118, CARB_EFs!$B$9:$B$2624, 0)))</f>
        <v/>
      </c>
      <c r="T118" s="67" t="str">
        <f>IF(ROW()-ROW($A$73)&gt;$G$71, "", INDEX(CARB_EFs!F$9:F$2624, MATCH($E118&amp;"_"&amp;$I118&amp;"_"&amp;$G118, CARB_EFs!$B$9:$B$2624, 0)))</f>
        <v/>
      </c>
      <c r="U118" s="66" t="str">
        <f>IF(ROW()-ROW($A$73)&gt;$G$71, "", INDEX(CARB_EFs!G$9:G$2624, MATCH($E118&amp;"_"&amp;$I118&amp;"_"&amp;$G118, CARB_EFs!$B$9:$B$2624, 0)))</f>
        <v/>
      </c>
      <c r="V118" s="72" t="str">
        <f>IF(ROW()-ROW($A$73)&gt;$G$71, "", INDEX(CARB_EFs!T$9:T$64, MATCH($E118&amp;"_"&amp;$I118, CARB_EFs!$M$9:$M$64, 0)))</f>
        <v/>
      </c>
      <c r="W118" s="103" t="str">
        <f>IF(ROW()-ROW($A$73)&gt;$G$71, "", INDEX(CARB_EFs!U$9:U$64, MATCH($E118&amp;"_"&amp;$I118, CARB_EFs!$M$9:$M$64, 0)))</f>
        <v/>
      </c>
      <c r="X118" s="103" t="str">
        <f>IF(ROW()-ROW($A$73)&gt;$G$71, "", INDEX(CARB_EFs!S$9:S$64, MATCH($E118&amp;"_"&amp;$I118, CARB_EFs!$M$9:$M$64, 0)))</f>
        <v/>
      </c>
      <c r="Y118" s="103" t="str">
        <f>IF(ROW()-ROW($A$73)&gt;$G$71, "", INDEX(CARB_EFs!P$9:P$64, MATCH($E118&amp;"_"&amp;$I118, CARB_EFs!$M$9:$M$64, 0)))</f>
        <v/>
      </c>
      <c r="Z118" s="57" t="str">
        <f>IF(ROW()-ROW($A$73)&gt;$G$71, "", INDEX(CARB_EFs!R$9:R$64, MATCH($E118&amp;"_"&amp;$I118, CARB_EFs!$M$9:$M$64, 0)))</f>
        <v/>
      </c>
      <c r="AA118" s="68" t="str">
        <f t="shared" si="46"/>
        <v/>
      </c>
      <c r="AB118" s="67" t="str">
        <f t="shared" si="47"/>
        <v/>
      </c>
      <c r="AC118" s="67" t="str">
        <f t="shared" si="48"/>
        <v/>
      </c>
      <c r="AD118" s="67" t="str">
        <f t="shared" si="49"/>
        <v/>
      </c>
      <c r="AE118" s="67" t="str">
        <f t="shared" si="50"/>
        <v/>
      </c>
      <c r="AF118" s="67" t="str">
        <f t="shared" si="44"/>
        <v/>
      </c>
      <c r="AG118" s="67" t="str">
        <f>IF(ROW()-ROW($A$73)&gt;$G$71, "", CARB_Defaults!L$9*$L118/CARB_Defaults!L$13)</f>
        <v/>
      </c>
      <c r="AH118" s="67" t="str">
        <f>IF(ROW()-ROW($A$73)&gt;$G$71, "", CARB_Defaults!L$10*$L118/CARB_Defaults!L$13)</f>
        <v/>
      </c>
      <c r="AI118" s="66" t="str">
        <f>IF(ROW()-ROW($A$73)&gt;$G$71, "", CARB_Defaults!L$11*$L118/CARB_Defaults!L$13)</f>
        <v/>
      </c>
      <c r="AJ118" s="81" t="str">
        <f t="shared" si="45"/>
        <v/>
      </c>
      <c r="AK118" s="81" t="str">
        <f t="shared" si="32"/>
        <v/>
      </c>
      <c r="AL118" s="81" t="str">
        <f t="shared" si="33"/>
        <v/>
      </c>
      <c r="AM118" s="81" t="str">
        <f t="shared" si="34"/>
        <v/>
      </c>
      <c r="AN118" s="81" t="str">
        <f t="shared" si="35"/>
        <v/>
      </c>
      <c r="AO118" s="82" t="str">
        <f t="shared" si="36"/>
        <v/>
      </c>
      <c r="AP118" s="82" t="str">
        <f t="shared" si="37"/>
        <v/>
      </c>
      <c r="AQ118" s="82" t="str">
        <f t="shared" si="38"/>
        <v/>
      </c>
      <c r="AR118" s="115" t="str">
        <f t="shared" si="39"/>
        <v/>
      </c>
      <c r="AS118" s="117" t="str">
        <f>IF(ROW()-ROW($A$73)&gt;$G$71,"",SUMIFS(CARB_EFs!AA$9:AA$20,CARB_EFs!$W$9:$W$20,Calculations!$J118,CARB_EFs!$Y$9:$Y$20,Calculations!$AV118))</f>
        <v/>
      </c>
      <c r="AT118" s="81" t="str">
        <f>IF(ROW()-ROW($A$73)&gt;$G$71,"",SUMIFS(CARB_EFs!AB$9:AB$20,CARB_EFs!$W$9:$W$20,Calculations!$J118,CARB_EFs!$Y$9:$Y$20,Calculations!$AV118))</f>
        <v/>
      </c>
      <c r="AU118" s="82" t="str">
        <f>IF(ROW()-ROW($A$73)&gt;$G$71,"",SUMIFS(CARB_EFs!AC$9:AC$20,CARB_EFs!$W$9:$W$20,Calculations!$J118,CARB_EFs!$Y$9:$Y$20,Calculations!$AV118))</f>
        <v/>
      </c>
      <c r="AV118" s="74" t="str">
        <f>IF(ROW()-ROW($A$73)&gt;$G$71,"",VLOOKUP($F118,CHOOSE($J118,CARB_EFs!$Y$9:$Y$11,CARB_EFs!$Y$12:$Y$14,CARB_EFs!$Y$15:$Y$17,CARB_EFs!$Y$18:$Y$20),1))</f>
        <v/>
      </c>
    </row>
    <row r="119" spans="2:48" x14ac:dyDescent="0.25">
      <c r="B119" s="44" t="str">
        <f>IF(ROW()-ROW($A$73)&gt;$G$71, "", Input!K73)</f>
        <v/>
      </c>
      <c r="C119" s="40" t="str">
        <f>IF(ROW()-ROW($A$73)&gt;$G$71,"",IF(Input!L73="N/A",INDEX(Input!D$28:D$87,MATCH($B119,Input!$C$28:$C$87,0)),Input!L73))</f>
        <v/>
      </c>
      <c r="D119" s="45" t="str">
        <f t="shared" si="40"/>
        <v/>
      </c>
      <c r="E119" s="45" t="str">
        <f t="array" ref="E119">IF(ROW()-ROW($A$73)&gt;$G$71, "", INDEX(CARB_Defaults!G$16:G$43, MATCH(C119&amp;D119,CARB_Defaults!I$16:I$43&amp;CARB_Defaults!H$16:H$43, 0)))</f>
        <v/>
      </c>
      <c r="F119" s="135" t="str">
        <f>IF(ROW()-ROW($A$73)&gt;$G$71, "", IF(Input!$N73="",$C$71-ROUND(VLOOKUP(C119,CARB_Defaults!$P$9:$T$36,3,FALSE),0),Input!$N73))</f>
        <v/>
      </c>
      <c r="G119" s="135" t="str">
        <f t="shared" si="41"/>
        <v/>
      </c>
      <c r="H119" s="62" t="str">
        <f>IF(ROW()-ROW($A$73)&gt;$G$71, "", IF(Input!O73="",VLOOKUP(C119,CARB_Defaults!$P$9:$T$36,5,FALSE),Input!O73))</f>
        <v/>
      </c>
      <c r="I119" s="45" t="str">
        <f>IF(ROW()-ROW($A$73)&gt;$G$71, "", IF(LEFT(E119,1)&lt;&gt;"C",
INDEX(CARB_Defaults!C$9:C$17,MATCH(H119,CARB_Defaults!D$9:D$17,1)),
INDEX(CARB_Defaults!C$18:C$27,MATCH(H119,CARB_Defaults!D$18:D$27,1))))</f>
        <v/>
      </c>
      <c r="J119" s="45" t="str">
        <f t="shared" si="42"/>
        <v/>
      </c>
      <c r="K119" s="65" t="str">
        <f>IF(ROW()-ROW($A$73)&gt;$G$71,"",INDEX(CARB_Defaults!Q$9:Q$36,MATCH($C119,CARB_Defaults!P$9:P$36,0)))</f>
        <v/>
      </c>
      <c r="L119" s="65" t="str">
        <f>IF(ROW()-ROW($A$73)&gt;$G$71, "", INDEX(CARB_EFs!K$9:K$2624, MATCH($E119&amp;"_"&amp;$I119&amp;"_"&amp;$G119, CARB_EFs!$B$9:$B$2624, 0)))</f>
        <v/>
      </c>
      <c r="M119" s="121" t="str">
        <f>IF(ROW()-ROW($A$73)&gt;$G$71, "", Input!M73)</f>
        <v/>
      </c>
      <c r="N119" s="98" t="str">
        <f>IF(ROW()-ROW($A$73)&gt;$G$71,"",INDEX(CARB_Defaults!S$9:S$36,MATCH($E119,CARB_Defaults!O$9:O$36,0)))</f>
        <v/>
      </c>
      <c r="O119" s="78" t="str">
        <f t="shared" si="43"/>
        <v/>
      </c>
      <c r="P119" s="74" t="str">
        <f>IF(ROW()-ROW($A$73)&gt;$G$71, "", INDEX(CARB_Defaults!R$9:R$36, MATCH(C119, CARB_Defaults!P$9:P$36, 0)))</f>
        <v/>
      </c>
      <c r="Q119" s="69" t="str">
        <f>IF(ROW()-ROW($A$73)&gt;$G$71, "", INDEX(CARB_EFs!I$9:I$2624, MATCH($E119&amp;"_"&amp;$I119&amp;"_"&amp;$G119, CARB_EFs!$B$9:$B$2624, 0)))</f>
        <v/>
      </c>
      <c r="R119" s="67" t="str">
        <f>IF(ROW()-ROW($A$73)&gt;$G$71, "", INDEX(CARB_EFs!J$9:J$2624, MATCH($E119&amp;"_"&amp;$I119&amp;"_"&amp;$G119, CARB_EFs!$B$9:$B$2624, 0)))</f>
        <v/>
      </c>
      <c r="S119" s="67" t="str">
        <f>IF(ROW()-ROW($A$73)&gt;$G$71, "", INDEX(CARB_EFs!H$9:H$2624, MATCH($E119&amp;"_"&amp;$I119&amp;"_"&amp;$G119, CARB_EFs!$B$9:$B$2624, 0)))</f>
        <v/>
      </c>
      <c r="T119" s="67" t="str">
        <f>IF(ROW()-ROW($A$73)&gt;$G$71, "", INDEX(CARB_EFs!F$9:F$2624, MATCH($E119&amp;"_"&amp;$I119&amp;"_"&amp;$G119, CARB_EFs!$B$9:$B$2624, 0)))</f>
        <v/>
      </c>
      <c r="U119" s="66" t="str">
        <f>IF(ROW()-ROW($A$73)&gt;$G$71, "", INDEX(CARB_EFs!G$9:G$2624, MATCH($E119&amp;"_"&amp;$I119&amp;"_"&amp;$G119, CARB_EFs!$B$9:$B$2624, 0)))</f>
        <v/>
      </c>
      <c r="V119" s="72" t="str">
        <f>IF(ROW()-ROW($A$73)&gt;$G$71, "", INDEX(CARB_EFs!T$9:T$64, MATCH($E119&amp;"_"&amp;$I119, CARB_EFs!$M$9:$M$64, 0)))</f>
        <v/>
      </c>
      <c r="W119" s="103" t="str">
        <f>IF(ROW()-ROW($A$73)&gt;$G$71, "", INDEX(CARB_EFs!U$9:U$64, MATCH($E119&amp;"_"&amp;$I119, CARB_EFs!$M$9:$M$64, 0)))</f>
        <v/>
      </c>
      <c r="X119" s="103" t="str">
        <f>IF(ROW()-ROW($A$73)&gt;$G$71, "", INDEX(CARB_EFs!S$9:S$64, MATCH($E119&amp;"_"&amp;$I119, CARB_EFs!$M$9:$M$64, 0)))</f>
        <v/>
      </c>
      <c r="Y119" s="103" t="str">
        <f>IF(ROW()-ROW($A$73)&gt;$G$71, "", INDEX(CARB_EFs!P$9:P$64, MATCH($E119&amp;"_"&amp;$I119, CARB_EFs!$M$9:$M$64, 0)))</f>
        <v/>
      </c>
      <c r="Z119" s="57" t="str">
        <f>IF(ROW()-ROW($A$73)&gt;$G$71, "", INDEX(CARB_EFs!R$9:R$64, MATCH($E119&amp;"_"&amp;$I119, CARB_EFs!$M$9:$M$64, 0)))</f>
        <v/>
      </c>
      <c r="AA119" s="68" t="str">
        <f t="shared" si="46"/>
        <v/>
      </c>
      <c r="AB119" s="67" t="str">
        <f t="shared" si="47"/>
        <v/>
      </c>
      <c r="AC119" s="67" t="str">
        <f t="shared" si="48"/>
        <v/>
      </c>
      <c r="AD119" s="67" t="str">
        <f t="shared" si="49"/>
        <v/>
      </c>
      <c r="AE119" s="67" t="str">
        <f t="shared" si="50"/>
        <v/>
      </c>
      <c r="AF119" s="67" t="str">
        <f t="shared" si="44"/>
        <v/>
      </c>
      <c r="AG119" s="67" t="str">
        <f>IF(ROW()-ROW($A$73)&gt;$G$71, "", CARB_Defaults!L$9*$L119/CARB_Defaults!L$13)</f>
        <v/>
      </c>
      <c r="AH119" s="67" t="str">
        <f>IF(ROW()-ROW($A$73)&gt;$G$71, "", CARB_Defaults!L$10*$L119/CARB_Defaults!L$13)</f>
        <v/>
      </c>
      <c r="AI119" s="66" t="str">
        <f>IF(ROW()-ROW($A$73)&gt;$G$71, "", CARB_Defaults!L$11*$L119/CARB_Defaults!L$13)</f>
        <v/>
      </c>
      <c r="AJ119" s="81" t="str">
        <f t="shared" si="45"/>
        <v/>
      </c>
      <c r="AK119" s="81" t="str">
        <f t="shared" si="32"/>
        <v/>
      </c>
      <c r="AL119" s="81" t="str">
        <f t="shared" si="33"/>
        <v/>
      </c>
      <c r="AM119" s="81" t="str">
        <f t="shared" si="34"/>
        <v/>
      </c>
      <c r="AN119" s="81" t="str">
        <f t="shared" si="35"/>
        <v/>
      </c>
      <c r="AO119" s="82" t="str">
        <f t="shared" si="36"/>
        <v/>
      </c>
      <c r="AP119" s="82" t="str">
        <f t="shared" si="37"/>
        <v/>
      </c>
      <c r="AQ119" s="82" t="str">
        <f t="shared" si="38"/>
        <v/>
      </c>
      <c r="AR119" s="115" t="str">
        <f t="shared" si="39"/>
        <v/>
      </c>
      <c r="AS119" s="117" t="str">
        <f>IF(ROW()-ROW($A$73)&gt;$G$71,"",SUMIFS(CARB_EFs!AA$9:AA$20,CARB_EFs!$W$9:$W$20,Calculations!$J119,CARB_EFs!$Y$9:$Y$20,Calculations!$AV119))</f>
        <v/>
      </c>
      <c r="AT119" s="81" t="str">
        <f>IF(ROW()-ROW($A$73)&gt;$G$71,"",SUMIFS(CARB_EFs!AB$9:AB$20,CARB_EFs!$W$9:$W$20,Calculations!$J119,CARB_EFs!$Y$9:$Y$20,Calculations!$AV119))</f>
        <v/>
      </c>
      <c r="AU119" s="82" t="str">
        <f>IF(ROW()-ROW($A$73)&gt;$G$71,"",SUMIFS(CARB_EFs!AC$9:AC$20,CARB_EFs!$W$9:$W$20,Calculations!$J119,CARB_EFs!$Y$9:$Y$20,Calculations!$AV119))</f>
        <v/>
      </c>
      <c r="AV119" s="74" t="str">
        <f>IF(ROW()-ROW($A$73)&gt;$G$71,"",VLOOKUP($F119,CHOOSE($J119,CARB_EFs!$Y$9:$Y$11,CARB_EFs!$Y$12:$Y$14,CARB_EFs!$Y$15:$Y$17,CARB_EFs!$Y$18:$Y$20),1))</f>
        <v/>
      </c>
    </row>
    <row r="120" spans="2:48" x14ac:dyDescent="0.25">
      <c r="B120" s="44" t="str">
        <f>IF(ROW()-ROW($A$73)&gt;$G$71, "", Input!K74)</f>
        <v/>
      </c>
      <c r="C120" s="40" t="str">
        <f>IF(ROW()-ROW($A$73)&gt;$G$71,"",IF(Input!L74="N/A",INDEX(Input!D$28:D$87,MATCH($B120,Input!$C$28:$C$87,0)),Input!L74))</f>
        <v/>
      </c>
      <c r="D120" s="45" t="str">
        <f t="shared" si="40"/>
        <v/>
      </c>
      <c r="E120" s="45" t="str">
        <f t="array" ref="E120">IF(ROW()-ROW($A$73)&gt;$G$71, "", INDEX(CARB_Defaults!G$16:G$43, MATCH(C120&amp;D120,CARB_Defaults!I$16:I$43&amp;CARB_Defaults!H$16:H$43, 0)))</f>
        <v/>
      </c>
      <c r="F120" s="135" t="str">
        <f>IF(ROW()-ROW($A$73)&gt;$G$71, "", IF(Input!$N74="",$C$71-ROUND(VLOOKUP(C120,CARB_Defaults!$P$9:$T$36,3,FALSE),0),Input!$N74))</f>
        <v/>
      </c>
      <c r="G120" s="135" t="str">
        <f t="shared" si="41"/>
        <v/>
      </c>
      <c r="H120" s="62" t="str">
        <f>IF(ROW()-ROW($A$73)&gt;$G$71, "", IF(Input!O74="",VLOOKUP(C120,CARB_Defaults!$P$9:$T$36,5,FALSE),Input!O74))</f>
        <v/>
      </c>
      <c r="I120" s="45" t="str">
        <f>IF(ROW()-ROW($A$73)&gt;$G$71, "", IF(LEFT(E120,1)&lt;&gt;"C",
INDEX(CARB_Defaults!C$9:C$17,MATCH(H120,CARB_Defaults!D$9:D$17,1)),
INDEX(CARB_Defaults!C$18:C$27,MATCH(H120,CARB_Defaults!D$18:D$27,1))))</f>
        <v/>
      </c>
      <c r="J120" s="45" t="str">
        <f t="shared" si="42"/>
        <v/>
      </c>
      <c r="K120" s="65" t="str">
        <f>IF(ROW()-ROW($A$73)&gt;$G$71,"",INDEX(CARB_Defaults!Q$9:Q$36,MATCH($C120,CARB_Defaults!P$9:P$36,0)))</f>
        <v/>
      </c>
      <c r="L120" s="65" t="str">
        <f>IF(ROW()-ROW($A$73)&gt;$G$71, "", INDEX(CARB_EFs!K$9:K$2624, MATCH($E120&amp;"_"&amp;$I120&amp;"_"&amp;$G120, CARB_EFs!$B$9:$B$2624, 0)))</f>
        <v/>
      </c>
      <c r="M120" s="121" t="str">
        <f>IF(ROW()-ROW($A$73)&gt;$G$71, "", Input!M74)</f>
        <v/>
      </c>
      <c r="N120" s="98" t="str">
        <f>IF(ROW()-ROW($A$73)&gt;$G$71,"",INDEX(CARB_Defaults!S$9:S$36,MATCH($E120,CARB_Defaults!O$9:O$36,0)))</f>
        <v/>
      </c>
      <c r="O120" s="78" t="str">
        <f t="shared" si="43"/>
        <v/>
      </c>
      <c r="P120" s="74" t="str">
        <f>IF(ROW()-ROW($A$73)&gt;$G$71, "", INDEX(CARB_Defaults!R$9:R$36, MATCH(C120, CARB_Defaults!P$9:P$36, 0)))</f>
        <v/>
      </c>
      <c r="Q120" s="69" t="str">
        <f>IF(ROW()-ROW($A$73)&gt;$G$71, "", INDEX(CARB_EFs!I$9:I$2624, MATCH($E120&amp;"_"&amp;$I120&amp;"_"&amp;$G120, CARB_EFs!$B$9:$B$2624, 0)))</f>
        <v/>
      </c>
      <c r="R120" s="67" t="str">
        <f>IF(ROW()-ROW($A$73)&gt;$G$71, "", INDEX(CARB_EFs!J$9:J$2624, MATCH($E120&amp;"_"&amp;$I120&amp;"_"&amp;$G120, CARB_EFs!$B$9:$B$2624, 0)))</f>
        <v/>
      </c>
      <c r="S120" s="67" t="str">
        <f>IF(ROW()-ROW($A$73)&gt;$G$71, "", INDEX(CARB_EFs!H$9:H$2624, MATCH($E120&amp;"_"&amp;$I120&amp;"_"&amp;$G120, CARB_EFs!$B$9:$B$2624, 0)))</f>
        <v/>
      </c>
      <c r="T120" s="67" t="str">
        <f>IF(ROW()-ROW($A$73)&gt;$G$71, "", INDEX(CARB_EFs!F$9:F$2624, MATCH($E120&amp;"_"&amp;$I120&amp;"_"&amp;$G120, CARB_EFs!$B$9:$B$2624, 0)))</f>
        <v/>
      </c>
      <c r="U120" s="66" t="str">
        <f>IF(ROW()-ROW($A$73)&gt;$G$71, "", INDEX(CARB_EFs!G$9:G$2624, MATCH($E120&amp;"_"&amp;$I120&amp;"_"&amp;$G120, CARB_EFs!$B$9:$B$2624, 0)))</f>
        <v/>
      </c>
      <c r="V120" s="72" t="str">
        <f>IF(ROW()-ROW($A$73)&gt;$G$71, "", INDEX(CARB_EFs!T$9:T$64, MATCH($E120&amp;"_"&amp;$I120, CARB_EFs!$M$9:$M$64, 0)))</f>
        <v/>
      </c>
      <c r="W120" s="103" t="str">
        <f>IF(ROW()-ROW($A$73)&gt;$G$71, "", INDEX(CARB_EFs!U$9:U$64, MATCH($E120&amp;"_"&amp;$I120, CARB_EFs!$M$9:$M$64, 0)))</f>
        <v/>
      </c>
      <c r="X120" s="103" t="str">
        <f>IF(ROW()-ROW($A$73)&gt;$G$71, "", INDEX(CARB_EFs!S$9:S$64, MATCH($E120&amp;"_"&amp;$I120, CARB_EFs!$M$9:$M$64, 0)))</f>
        <v/>
      </c>
      <c r="Y120" s="103" t="str">
        <f>IF(ROW()-ROW($A$73)&gt;$G$71, "", INDEX(CARB_EFs!P$9:P$64, MATCH($E120&amp;"_"&amp;$I120, CARB_EFs!$M$9:$M$64, 0)))</f>
        <v/>
      </c>
      <c r="Z120" s="57" t="str">
        <f>IF(ROW()-ROW($A$73)&gt;$G$71, "", INDEX(CARB_EFs!R$9:R$64, MATCH($E120&amp;"_"&amp;$I120, CARB_EFs!$M$9:$M$64, 0)))</f>
        <v/>
      </c>
      <c r="AA120" s="68" t="str">
        <f t="shared" si="46"/>
        <v/>
      </c>
      <c r="AB120" s="67" t="str">
        <f t="shared" si="47"/>
        <v/>
      </c>
      <c r="AC120" s="67" t="str">
        <f t="shared" si="48"/>
        <v/>
      </c>
      <c r="AD120" s="67" t="str">
        <f t="shared" si="49"/>
        <v/>
      </c>
      <c r="AE120" s="67" t="str">
        <f t="shared" si="50"/>
        <v/>
      </c>
      <c r="AF120" s="67" t="str">
        <f t="shared" si="44"/>
        <v/>
      </c>
      <c r="AG120" s="67" t="str">
        <f>IF(ROW()-ROW($A$73)&gt;$G$71, "", CARB_Defaults!L$9*$L120/CARB_Defaults!L$13)</f>
        <v/>
      </c>
      <c r="AH120" s="67" t="str">
        <f>IF(ROW()-ROW($A$73)&gt;$G$71, "", CARB_Defaults!L$10*$L120/CARB_Defaults!L$13)</f>
        <v/>
      </c>
      <c r="AI120" s="66" t="str">
        <f>IF(ROW()-ROW($A$73)&gt;$G$71, "", CARB_Defaults!L$11*$L120/CARB_Defaults!L$13)</f>
        <v/>
      </c>
      <c r="AJ120" s="81" t="str">
        <f t="shared" si="45"/>
        <v/>
      </c>
      <c r="AK120" s="81" t="str">
        <f t="shared" si="32"/>
        <v/>
      </c>
      <c r="AL120" s="81" t="str">
        <f t="shared" si="33"/>
        <v/>
      </c>
      <c r="AM120" s="81" t="str">
        <f t="shared" si="34"/>
        <v/>
      </c>
      <c r="AN120" s="81" t="str">
        <f t="shared" si="35"/>
        <v/>
      </c>
      <c r="AO120" s="82" t="str">
        <f t="shared" si="36"/>
        <v/>
      </c>
      <c r="AP120" s="82" t="str">
        <f t="shared" si="37"/>
        <v/>
      </c>
      <c r="AQ120" s="82" t="str">
        <f t="shared" si="38"/>
        <v/>
      </c>
      <c r="AR120" s="115" t="str">
        <f t="shared" si="39"/>
        <v/>
      </c>
      <c r="AS120" s="117" t="str">
        <f>IF(ROW()-ROW($A$73)&gt;$G$71,"",SUMIFS(CARB_EFs!AA$9:AA$20,CARB_EFs!$W$9:$W$20,Calculations!$J120,CARB_EFs!$Y$9:$Y$20,Calculations!$AV120))</f>
        <v/>
      </c>
      <c r="AT120" s="81" t="str">
        <f>IF(ROW()-ROW($A$73)&gt;$G$71,"",SUMIFS(CARB_EFs!AB$9:AB$20,CARB_EFs!$W$9:$W$20,Calculations!$J120,CARB_EFs!$Y$9:$Y$20,Calculations!$AV120))</f>
        <v/>
      </c>
      <c r="AU120" s="82" t="str">
        <f>IF(ROW()-ROW($A$73)&gt;$G$71,"",SUMIFS(CARB_EFs!AC$9:AC$20,CARB_EFs!$W$9:$W$20,Calculations!$J120,CARB_EFs!$Y$9:$Y$20,Calculations!$AV120))</f>
        <v/>
      </c>
      <c r="AV120" s="74" t="str">
        <f>IF(ROW()-ROW($A$73)&gt;$G$71,"",VLOOKUP($F120,CHOOSE($J120,CARB_EFs!$Y$9:$Y$11,CARB_EFs!$Y$12:$Y$14,CARB_EFs!$Y$15:$Y$17,CARB_EFs!$Y$18:$Y$20),1))</f>
        <v/>
      </c>
    </row>
    <row r="121" spans="2:48" x14ac:dyDescent="0.25">
      <c r="B121" s="44" t="str">
        <f>IF(ROW()-ROW($A$73)&gt;$G$71, "", Input!K75)</f>
        <v/>
      </c>
      <c r="C121" s="40" t="str">
        <f>IF(ROW()-ROW($A$73)&gt;$G$71,"",IF(Input!L75="N/A",INDEX(Input!D$28:D$87,MATCH($B121,Input!$C$28:$C$87,0)),Input!L75))</f>
        <v/>
      </c>
      <c r="D121" s="45" t="str">
        <f t="shared" si="40"/>
        <v/>
      </c>
      <c r="E121" s="45" t="str">
        <f t="array" ref="E121">IF(ROW()-ROW($A$73)&gt;$G$71, "", INDEX(CARB_Defaults!G$16:G$43, MATCH(C121&amp;D121,CARB_Defaults!I$16:I$43&amp;CARB_Defaults!H$16:H$43, 0)))</f>
        <v/>
      </c>
      <c r="F121" s="135" t="str">
        <f>IF(ROW()-ROW($A$73)&gt;$G$71, "", IF(Input!$N75="",$C$71-ROUND(VLOOKUP(C121,CARB_Defaults!$P$9:$T$36,3,FALSE),0),Input!$N75))</f>
        <v/>
      </c>
      <c r="G121" s="135" t="str">
        <f t="shared" si="41"/>
        <v/>
      </c>
      <c r="H121" s="62" t="str">
        <f>IF(ROW()-ROW($A$73)&gt;$G$71, "", IF(Input!O75="",VLOOKUP(C121,CARB_Defaults!$P$9:$T$36,5,FALSE),Input!O75))</f>
        <v/>
      </c>
      <c r="I121" s="45" t="str">
        <f>IF(ROW()-ROW($A$73)&gt;$G$71, "", IF(LEFT(E121,1)&lt;&gt;"C",
INDEX(CARB_Defaults!C$9:C$17,MATCH(H121,CARB_Defaults!D$9:D$17,1)),
INDEX(CARB_Defaults!C$18:C$27,MATCH(H121,CARB_Defaults!D$18:D$27,1))))</f>
        <v/>
      </c>
      <c r="J121" s="45" t="str">
        <f t="shared" si="42"/>
        <v/>
      </c>
      <c r="K121" s="65" t="str">
        <f>IF(ROW()-ROW($A$73)&gt;$G$71,"",INDEX(CARB_Defaults!Q$9:Q$36,MATCH($C121,CARB_Defaults!P$9:P$36,0)))</f>
        <v/>
      </c>
      <c r="L121" s="65" t="str">
        <f>IF(ROW()-ROW($A$73)&gt;$G$71, "", INDEX(CARB_EFs!K$9:K$2624, MATCH($E121&amp;"_"&amp;$I121&amp;"_"&amp;$G121, CARB_EFs!$B$9:$B$2624, 0)))</f>
        <v/>
      </c>
      <c r="M121" s="121" t="str">
        <f>IF(ROW()-ROW($A$73)&gt;$G$71, "", Input!M75)</f>
        <v/>
      </c>
      <c r="N121" s="98" t="str">
        <f>IF(ROW()-ROW($A$73)&gt;$G$71,"",INDEX(CARB_Defaults!S$9:S$36,MATCH($E121,CARB_Defaults!O$9:O$36,0)))</f>
        <v/>
      </c>
      <c r="O121" s="78" t="str">
        <f t="shared" si="43"/>
        <v/>
      </c>
      <c r="P121" s="74" t="str">
        <f>IF(ROW()-ROW($A$73)&gt;$G$71, "", INDEX(CARB_Defaults!R$9:R$36, MATCH(C121, CARB_Defaults!P$9:P$36, 0)))</f>
        <v/>
      </c>
      <c r="Q121" s="69" t="str">
        <f>IF(ROW()-ROW($A$73)&gt;$G$71, "", INDEX(CARB_EFs!I$9:I$2624, MATCH($E121&amp;"_"&amp;$I121&amp;"_"&amp;$G121, CARB_EFs!$B$9:$B$2624, 0)))</f>
        <v/>
      </c>
      <c r="R121" s="67" t="str">
        <f>IF(ROW()-ROW($A$73)&gt;$G$71, "", INDEX(CARB_EFs!J$9:J$2624, MATCH($E121&amp;"_"&amp;$I121&amp;"_"&amp;$G121, CARB_EFs!$B$9:$B$2624, 0)))</f>
        <v/>
      </c>
      <c r="S121" s="67" t="str">
        <f>IF(ROW()-ROW($A$73)&gt;$G$71, "", INDEX(CARB_EFs!H$9:H$2624, MATCH($E121&amp;"_"&amp;$I121&amp;"_"&amp;$G121, CARB_EFs!$B$9:$B$2624, 0)))</f>
        <v/>
      </c>
      <c r="T121" s="67" t="str">
        <f>IF(ROW()-ROW($A$73)&gt;$G$71, "", INDEX(CARB_EFs!F$9:F$2624, MATCH($E121&amp;"_"&amp;$I121&amp;"_"&amp;$G121, CARB_EFs!$B$9:$B$2624, 0)))</f>
        <v/>
      </c>
      <c r="U121" s="66" t="str">
        <f>IF(ROW()-ROW($A$73)&gt;$G$71, "", INDEX(CARB_EFs!G$9:G$2624, MATCH($E121&amp;"_"&amp;$I121&amp;"_"&amp;$G121, CARB_EFs!$B$9:$B$2624, 0)))</f>
        <v/>
      </c>
      <c r="V121" s="72" t="str">
        <f>IF(ROW()-ROW($A$73)&gt;$G$71, "", INDEX(CARB_EFs!T$9:T$64, MATCH($E121&amp;"_"&amp;$I121, CARB_EFs!$M$9:$M$64, 0)))</f>
        <v/>
      </c>
      <c r="W121" s="103" t="str">
        <f>IF(ROW()-ROW($A$73)&gt;$G$71, "", INDEX(CARB_EFs!U$9:U$64, MATCH($E121&amp;"_"&amp;$I121, CARB_EFs!$M$9:$M$64, 0)))</f>
        <v/>
      </c>
      <c r="X121" s="103" t="str">
        <f>IF(ROW()-ROW($A$73)&gt;$G$71, "", INDEX(CARB_EFs!S$9:S$64, MATCH($E121&amp;"_"&amp;$I121, CARB_EFs!$M$9:$M$64, 0)))</f>
        <v/>
      </c>
      <c r="Y121" s="103" t="str">
        <f>IF(ROW()-ROW($A$73)&gt;$G$71, "", INDEX(CARB_EFs!P$9:P$64, MATCH($E121&amp;"_"&amp;$I121, CARB_EFs!$M$9:$M$64, 0)))</f>
        <v/>
      </c>
      <c r="Z121" s="57" t="str">
        <f>IF(ROW()-ROW($A$73)&gt;$G$71, "", INDEX(CARB_EFs!R$9:R$64, MATCH($E121&amp;"_"&amp;$I121, CARB_EFs!$M$9:$M$64, 0)))</f>
        <v/>
      </c>
      <c r="AA121" s="68" t="str">
        <f t="shared" si="46"/>
        <v/>
      </c>
      <c r="AB121" s="67" t="str">
        <f t="shared" si="47"/>
        <v/>
      </c>
      <c r="AC121" s="67" t="str">
        <f t="shared" si="48"/>
        <v/>
      </c>
      <c r="AD121" s="67" t="str">
        <f t="shared" si="49"/>
        <v/>
      </c>
      <c r="AE121" s="67" t="str">
        <f t="shared" si="50"/>
        <v/>
      </c>
      <c r="AF121" s="67" t="str">
        <f t="shared" si="44"/>
        <v/>
      </c>
      <c r="AG121" s="67" t="str">
        <f>IF(ROW()-ROW($A$73)&gt;$G$71, "", CARB_Defaults!L$9*$L121/CARB_Defaults!L$13)</f>
        <v/>
      </c>
      <c r="AH121" s="67" t="str">
        <f>IF(ROW()-ROW($A$73)&gt;$G$71, "", CARB_Defaults!L$10*$L121/CARB_Defaults!L$13)</f>
        <v/>
      </c>
      <c r="AI121" s="66" t="str">
        <f>IF(ROW()-ROW($A$73)&gt;$G$71, "", CARB_Defaults!L$11*$L121/CARB_Defaults!L$13)</f>
        <v/>
      </c>
      <c r="AJ121" s="81" t="str">
        <f t="shared" si="45"/>
        <v/>
      </c>
      <c r="AK121" s="81" t="str">
        <f t="shared" si="32"/>
        <v/>
      </c>
      <c r="AL121" s="81" t="str">
        <f t="shared" si="33"/>
        <v/>
      </c>
      <c r="AM121" s="81" t="str">
        <f t="shared" si="34"/>
        <v/>
      </c>
      <c r="AN121" s="81" t="str">
        <f t="shared" si="35"/>
        <v/>
      </c>
      <c r="AO121" s="82" t="str">
        <f t="shared" si="36"/>
        <v/>
      </c>
      <c r="AP121" s="82" t="str">
        <f t="shared" si="37"/>
        <v/>
      </c>
      <c r="AQ121" s="82" t="str">
        <f t="shared" si="38"/>
        <v/>
      </c>
      <c r="AR121" s="115" t="str">
        <f t="shared" si="39"/>
        <v/>
      </c>
      <c r="AS121" s="117" t="str">
        <f>IF(ROW()-ROW($A$73)&gt;$G$71,"",SUMIFS(CARB_EFs!AA$9:AA$20,CARB_EFs!$W$9:$W$20,Calculations!$J121,CARB_EFs!$Y$9:$Y$20,Calculations!$AV121))</f>
        <v/>
      </c>
      <c r="AT121" s="81" t="str">
        <f>IF(ROW()-ROW($A$73)&gt;$G$71,"",SUMIFS(CARB_EFs!AB$9:AB$20,CARB_EFs!$W$9:$W$20,Calculations!$J121,CARB_EFs!$Y$9:$Y$20,Calculations!$AV121))</f>
        <v/>
      </c>
      <c r="AU121" s="82" t="str">
        <f>IF(ROW()-ROW($A$73)&gt;$G$71,"",SUMIFS(CARB_EFs!AC$9:AC$20,CARB_EFs!$W$9:$W$20,Calculations!$J121,CARB_EFs!$Y$9:$Y$20,Calculations!$AV121))</f>
        <v/>
      </c>
      <c r="AV121" s="74" t="str">
        <f>IF(ROW()-ROW($A$73)&gt;$G$71,"",VLOOKUP($F121,CHOOSE($J121,CARB_EFs!$Y$9:$Y$11,CARB_EFs!$Y$12:$Y$14,CARB_EFs!$Y$15:$Y$17,CARB_EFs!$Y$18:$Y$20),1))</f>
        <v/>
      </c>
    </row>
    <row r="122" spans="2:48" x14ac:dyDescent="0.25">
      <c r="B122" s="44" t="str">
        <f>IF(ROW()-ROW($A$73)&gt;$G$71, "", Input!K76)</f>
        <v/>
      </c>
      <c r="C122" s="40" t="str">
        <f>IF(ROW()-ROW($A$73)&gt;$G$71,"",IF(Input!L76="N/A",INDEX(Input!D$28:D$87,MATCH($B122,Input!$C$28:$C$87,0)),Input!L76))</f>
        <v/>
      </c>
      <c r="D122" s="45" t="str">
        <f t="shared" si="40"/>
        <v/>
      </c>
      <c r="E122" s="45" t="str">
        <f t="array" ref="E122">IF(ROW()-ROW($A$73)&gt;$G$71, "", INDEX(CARB_Defaults!G$16:G$43, MATCH(C122&amp;D122,CARB_Defaults!I$16:I$43&amp;CARB_Defaults!H$16:H$43, 0)))</f>
        <v/>
      </c>
      <c r="F122" s="135" t="str">
        <f>IF(ROW()-ROW($A$73)&gt;$G$71, "", IF(Input!$N76="",$C$71-ROUND(VLOOKUP(C122,CARB_Defaults!$P$9:$T$36,3,FALSE),0),Input!$N76))</f>
        <v/>
      </c>
      <c r="G122" s="135" t="str">
        <f t="shared" si="41"/>
        <v/>
      </c>
      <c r="H122" s="62" t="str">
        <f>IF(ROW()-ROW($A$73)&gt;$G$71, "", IF(Input!O76="",VLOOKUP(C122,CARB_Defaults!$P$9:$T$36,5,FALSE),Input!O76))</f>
        <v/>
      </c>
      <c r="I122" s="45" t="str">
        <f>IF(ROW()-ROW($A$73)&gt;$G$71, "", IF(LEFT(E122,1)&lt;&gt;"C",
INDEX(CARB_Defaults!C$9:C$17,MATCH(H122,CARB_Defaults!D$9:D$17,1)),
INDEX(CARB_Defaults!C$18:C$27,MATCH(H122,CARB_Defaults!D$18:D$27,1))))</f>
        <v/>
      </c>
      <c r="J122" s="45" t="str">
        <f t="shared" si="42"/>
        <v/>
      </c>
      <c r="K122" s="65" t="str">
        <f>IF(ROW()-ROW($A$73)&gt;$G$71,"",INDEX(CARB_Defaults!Q$9:Q$36,MATCH($C122,CARB_Defaults!P$9:P$36,0)))</f>
        <v/>
      </c>
      <c r="L122" s="65" t="str">
        <f>IF(ROW()-ROW($A$73)&gt;$G$71, "", INDEX(CARB_EFs!K$9:K$2624, MATCH($E122&amp;"_"&amp;$I122&amp;"_"&amp;$G122, CARB_EFs!$B$9:$B$2624, 0)))</f>
        <v/>
      </c>
      <c r="M122" s="121" t="str">
        <f>IF(ROW()-ROW($A$73)&gt;$G$71, "", Input!M76)</f>
        <v/>
      </c>
      <c r="N122" s="98" t="str">
        <f>IF(ROW()-ROW($A$73)&gt;$G$71,"",INDEX(CARB_Defaults!S$9:S$36,MATCH($E122,CARB_Defaults!O$9:O$36,0)))</f>
        <v/>
      </c>
      <c r="O122" s="78" t="str">
        <f t="shared" si="43"/>
        <v/>
      </c>
      <c r="P122" s="74" t="str">
        <f>IF(ROW()-ROW($A$73)&gt;$G$71, "", INDEX(CARB_Defaults!R$9:R$36, MATCH(C122, CARB_Defaults!P$9:P$36, 0)))</f>
        <v/>
      </c>
      <c r="Q122" s="69" t="str">
        <f>IF(ROW()-ROW($A$73)&gt;$G$71, "", INDEX(CARB_EFs!I$9:I$2624, MATCH($E122&amp;"_"&amp;$I122&amp;"_"&amp;$G122, CARB_EFs!$B$9:$B$2624, 0)))</f>
        <v/>
      </c>
      <c r="R122" s="67" t="str">
        <f>IF(ROW()-ROW($A$73)&gt;$G$71, "", INDEX(CARB_EFs!J$9:J$2624, MATCH($E122&amp;"_"&amp;$I122&amp;"_"&amp;$G122, CARB_EFs!$B$9:$B$2624, 0)))</f>
        <v/>
      </c>
      <c r="S122" s="67" t="str">
        <f>IF(ROW()-ROW($A$73)&gt;$G$71, "", INDEX(CARB_EFs!H$9:H$2624, MATCH($E122&amp;"_"&amp;$I122&amp;"_"&amp;$G122, CARB_EFs!$B$9:$B$2624, 0)))</f>
        <v/>
      </c>
      <c r="T122" s="67" t="str">
        <f>IF(ROW()-ROW($A$73)&gt;$G$71, "", INDEX(CARB_EFs!F$9:F$2624, MATCH($E122&amp;"_"&amp;$I122&amp;"_"&amp;$G122, CARB_EFs!$B$9:$B$2624, 0)))</f>
        <v/>
      </c>
      <c r="U122" s="66" t="str">
        <f>IF(ROW()-ROW($A$73)&gt;$G$71, "", INDEX(CARB_EFs!G$9:G$2624, MATCH($E122&amp;"_"&amp;$I122&amp;"_"&amp;$G122, CARB_EFs!$B$9:$B$2624, 0)))</f>
        <v/>
      </c>
      <c r="V122" s="72" t="str">
        <f>IF(ROW()-ROW($A$73)&gt;$G$71, "", INDEX(CARB_EFs!T$9:T$64, MATCH($E122&amp;"_"&amp;$I122, CARB_EFs!$M$9:$M$64, 0)))</f>
        <v/>
      </c>
      <c r="W122" s="103" t="str">
        <f>IF(ROW()-ROW($A$73)&gt;$G$71, "", INDEX(CARB_EFs!U$9:U$64, MATCH($E122&amp;"_"&amp;$I122, CARB_EFs!$M$9:$M$64, 0)))</f>
        <v/>
      </c>
      <c r="X122" s="103" t="str">
        <f>IF(ROW()-ROW($A$73)&gt;$G$71, "", INDEX(CARB_EFs!S$9:S$64, MATCH($E122&amp;"_"&amp;$I122, CARB_EFs!$M$9:$M$64, 0)))</f>
        <v/>
      </c>
      <c r="Y122" s="103" t="str">
        <f>IF(ROW()-ROW($A$73)&gt;$G$71, "", INDEX(CARB_EFs!P$9:P$64, MATCH($E122&amp;"_"&amp;$I122, CARB_EFs!$M$9:$M$64, 0)))</f>
        <v/>
      </c>
      <c r="Z122" s="57" t="str">
        <f>IF(ROW()-ROW($A$73)&gt;$G$71, "", INDEX(CARB_EFs!R$9:R$64, MATCH($E122&amp;"_"&amp;$I122, CARB_EFs!$M$9:$M$64, 0)))</f>
        <v/>
      </c>
      <c r="AA122" s="68" t="str">
        <f t="shared" si="46"/>
        <v/>
      </c>
      <c r="AB122" s="67" t="str">
        <f t="shared" si="47"/>
        <v/>
      </c>
      <c r="AC122" s="67" t="str">
        <f t="shared" si="48"/>
        <v/>
      </c>
      <c r="AD122" s="67" t="str">
        <f t="shared" si="49"/>
        <v/>
      </c>
      <c r="AE122" s="67" t="str">
        <f t="shared" si="50"/>
        <v/>
      </c>
      <c r="AF122" s="67" t="str">
        <f t="shared" si="44"/>
        <v/>
      </c>
      <c r="AG122" s="67" t="str">
        <f>IF(ROW()-ROW($A$73)&gt;$G$71, "", CARB_Defaults!L$9*$L122/CARB_Defaults!L$13)</f>
        <v/>
      </c>
      <c r="AH122" s="67" t="str">
        <f>IF(ROW()-ROW($A$73)&gt;$G$71, "", CARB_Defaults!L$10*$L122/CARB_Defaults!L$13)</f>
        <v/>
      </c>
      <c r="AI122" s="66" t="str">
        <f>IF(ROW()-ROW($A$73)&gt;$G$71, "", CARB_Defaults!L$11*$L122/CARB_Defaults!L$13)</f>
        <v/>
      </c>
      <c r="AJ122" s="81" t="str">
        <f t="shared" si="45"/>
        <v/>
      </c>
      <c r="AK122" s="81" t="str">
        <f t="shared" si="32"/>
        <v/>
      </c>
      <c r="AL122" s="81" t="str">
        <f t="shared" si="33"/>
        <v/>
      </c>
      <c r="AM122" s="81" t="str">
        <f t="shared" si="34"/>
        <v/>
      </c>
      <c r="AN122" s="81" t="str">
        <f t="shared" si="35"/>
        <v/>
      </c>
      <c r="AO122" s="82" t="str">
        <f t="shared" si="36"/>
        <v/>
      </c>
      <c r="AP122" s="82" t="str">
        <f t="shared" si="37"/>
        <v/>
      </c>
      <c r="AQ122" s="82" t="str">
        <f t="shared" si="38"/>
        <v/>
      </c>
      <c r="AR122" s="115" t="str">
        <f t="shared" si="39"/>
        <v/>
      </c>
      <c r="AS122" s="117" t="str">
        <f>IF(ROW()-ROW($A$73)&gt;$G$71,"",SUMIFS(CARB_EFs!AA$9:AA$20,CARB_EFs!$W$9:$W$20,Calculations!$J122,CARB_EFs!$Y$9:$Y$20,Calculations!$AV122))</f>
        <v/>
      </c>
      <c r="AT122" s="81" t="str">
        <f>IF(ROW()-ROW($A$73)&gt;$G$71,"",SUMIFS(CARB_EFs!AB$9:AB$20,CARB_EFs!$W$9:$W$20,Calculations!$J122,CARB_EFs!$Y$9:$Y$20,Calculations!$AV122))</f>
        <v/>
      </c>
      <c r="AU122" s="82" t="str">
        <f>IF(ROW()-ROW($A$73)&gt;$G$71,"",SUMIFS(CARB_EFs!AC$9:AC$20,CARB_EFs!$W$9:$W$20,Calculations!$J122,CARB_EFs!$Y$9:$Y$20,Calculations!$AV122))</f>
        <v/>
      </c>
      <c r="AV122" s="74" t="str">
        <f>IF(ROW()-ROW($A$73)&gt;$G$71,"",VLOOKUP($F122,CHOOSE($J122,CARB_EFs!$Y$9:$Y$11,CARB_EFs!$Y$12:$Y$14,CARB_EFs!$Y$15:$Y$17,CARB_EFs!$Y$18:$Y$20),1))</f>
        <v/>
      </c>
    </row>
    <row r="123" spans="2:48" x14ac:dyDescent="0.25">
      <c r="B123" s="44" t="str">
        <f>IF(ROW()-ROW($A$73)&gt;$G$71, "", Input!K77)</f>
        <v/>
      </c>
      <c r="C123" s="40" t="str">
        <f>IF(ROW()-ROW($A$73)&gt;$G$71,"",IF(Input!L77="N/A",INDEX(Input!D$28:D$87,MATCH($B123,Input!$C$28:$C$87,0)),Input!L77))</f>
        <v/>
      </c>
      <c r="D123" s="45" t="str">
        <f t="shared" si="40"/>
        <v/>
      </c>
      <c r="E123" s="45" t="str">
        <f t="array" ref="E123">IF(ROW()-ROW($A$73)&gt;$G$71, "", INDEX(CARB_Defaults!G$16:G$43, MATCH(C123&amp;D123,CARB_Defaults!I$16:I$43&amp;CARB_Defaults!H$16:H$43, 0)))</f>
        <v/>
      </c>
      <c r="F123" s="135" t="str">
        <f>IF(ROW()-ROW($A$73)&gt;$G$71, "", IF(Input!$N77="",$C$71-ROUND(VLOOKUP(C123,CARB_Defaults!$P$9:$T$36,3,FALSE),0),Input!$N77))</f>
        <v/>
      </c>
      <c r="G123" s="135" t="str">
        <f t="shared" si="41"/>
        <v/>
      </c>
      <c r="H123" s="62" t="str">
        <f>IF(ROW()-ROW($A$73)&gt;$G$71, "", IF(Input!O77="",VLOOKUP(C123,CARB_Defaults!$P$9:$T$36,5,FALSE),Input!O77))</f>
        <v/>
      </c>
      <c r="I123" s="45" t="str">
        <f>IF(ROW()-ROW($A$73)&gt;$G$71, "", IF(LEFT(E123,1)&lt;&gt;"C",
INDEX(CARB_Defaults!C$9:C$17,MATCH(H123,CARB_Defaults!D$9:D$17,1)),
INDEX(CARB_Defaults!C$18:C$27,MATCH(H123,CARB_Defaults!D$18:D$27,1))))</f>
        <v/>
      </c>
      <c r="J123" s="45" t="str">
        <f t="shared" si="42"/>
        <v/>
      </c>
      <c r="K123" s="65" t="str">
        <f>IF(ROW()-ROW($A$73)&gt;$G$71,"",INDEX(CARB_Defaults!Q$9:Q$36,MATCH($C123,CARB_Defaults!P$9:P$36,0)))</f>
        <v/>
      </c>
      <c r="L123" s="65" t="str">
        <f>IF(ROW()-ROW($A$73)&gt;$G$71, "", INDEX(CARB_EFs!K$9:K$2624, MATCH($E123&amp;"_"&amp;$I123&amp;"_"&amp;$G123, CARB_EFs!$B$9:$B$2624, 0)))</f>
        <v/>
      </c>
      <c r="M123" s="121" t="str">
        <f>IF(ROW()-ROW($A$73)&gt;$G$71, "", Input!M77)</f>
        <v/>
      </c>
      <c r="N123" s="98" t="str">
        <f>IF(ROW()-ROW($A$73)&gt;$G$71,"",INDEX(CARB_Defaults!S$9:S$36,MATCH($E123,CARB_Defaults!O$9:O$36,0)))</f>
        <v/>
      </c>
      <c r="O123" s="78" t="str">
        <f t="shared" si="43"/>
        <v/>
      </c>
      <c r="P123" s="74" t="str">
        <f>IF(ROW()-ROW($A$73)&gt;$G$71, "", INDEX(CARB_Defaults!R$9:R$36, MATCH(C123, CARB_Defaults!P$9:P$36, 0)))</f>
        <v/>
      </c>
      <c r="Q123" s="69" t="str">
        <f>IF(ROW()-ROW($A$73)&gt;$G$71, "", INDEX(CARB_EFs!I$9:I$2624, MATCH($E123&amp;"_"&amp;$I123&amp;"_"&amp;$G123, CARB_EFs!$B$9:$B$2624, 0)))</f>
        <v/>
      </c>
      <c r="R123" s="67" t="str">
        <f>IF(ROW()-ROW($A$73)&gt;$G$71, "", INDEX(CARB_EFs!J$9:J$2624, MATCH($E123&amp;"_"&amp;$I123&amp;"_"&amp;$G123, CARB_EFs!$B$9:$B$2624, 0)))</f>
        <v/>
      </c>
      <c r="S123" s="67" t="str">
        <f>IF(ROW()-ROW($A$73)&gt;$G$71, "", INDEX(CARB_EFs!H$9:H$2624, MATCH($E123&amp;"_"&amp;$I123&amp;"_"&amp;$G123, CARB_EFs!$B$9:$B$2624, 0)))</f>
        <v/>
      </c>
      <c r="T123" s="67" t="str">
        <f>IF(ROW()-ROW($A$73)&gt;$G$71, "", INDEX(CARB_EFs!F$9:F$2624, MATCH($E123&amp;"_"&amp;$I123&amp;"_"&amp;$G123, CARB_EFs!$B$9:$B$2624, 0)))</f>
        <v/>
      </c>
      <c r="U123" s="66" t="str">
        <f>IF(ROW()-ROW($A$73)&gt;$G$71, "", INDEX(CARB_EFs!G$9:G$2624, MATCH($E123&amp;"_"&amp;$I123&amp;"_"&amp;$G123, CARB_EFs!$B$9:$B$2624, 0)))</f>
        <v/>
      </c>
      <c r="V123" s="72" t="str">
        <f>IF(ROW()-ROW($A$73)&gt;$G$71, "", INDEX(CARB_EFs!T$9:T$64, MATCH($E123&amp;"_"&amp;$I123, CARB_EFs!$M$9:$M$64, 0)))</f>
        <v/>
      </c>
      <c r="W123" s="103" t="str">
        <f>IF(ROW()-ROW($A$73)&gt;$G$71, "", INDEX(CARB_EFs!U$9:U$64, MATCH($E123&amp;"_"&amp;$I123, CARB_EFs!$M$9:$M$64, 0)))</f>
        <v/>
      </c>
      <c r="X123" s="103" t="str">
        <f>IF(ROW()-ROW($A$73)&gt;$G$71, "", INDEX(CARB_EFs!S$9:S$64, MATCH($E123&amp;"_"&amp;$I123, CARB_EFs!$M$9:$M$64, 0)))</f>
        <v/>
      </c>
      <c r="Y123" s="103" t="str">
        <f>IF(ROW()-ROW($A$73)&gt;$G$71, "", INDEX(CARB_EFs!P$9:P$64, MATCH($E123&amp;"_"&amp;$I123, CARB_EFs!$M$9:$M$64, 0)))</f>
        <v/>
      </c>
      <c r="Z123" s="57" t="str">
        <f>IF(ROW()-ROW($A$73)&gt;$G$71, "", INDEX(CARB_EFs!R$9:R$64, MATCH($E123&amp;"_"&amp;$I123, CARB_EFs!$M$9:$M$64, 0)))</f>
        <v/>
      </c>
      <c r="AA123" s="68" t="str">
        <f t="shared" si="46"/>
        <v/>
      </c>
      <c r="AB123" s="67" t="str">
        <f t="shared" si="47"/>
        <v/>
      </c>
      <c r="AC123" s="67" t="str">
        <f t="shared" si="48"/>
        <v/>
      </c>
      <c r="AD123" s="67" t="str">
        <f t="shared" si="49"/>
        <v/>
      </c>
      <c r="AE123" s="67" t="str">
        <f t="shared" si="50"/>
        <v/>
      </c>
      <c r="AF123" s="67" t="str">
        <f t="shared" si="44"/>
        <v/>
      </c>
      <c r="AG123" s="67" t="str">
        <f>IF(ROW()-ROW($A$73)&gt;$G$71, "", CARB_Defaults!L$9*$L123/CARB_Defaults!L$13)</f>
        <v/>
      </c>
      <c r="AH123" s="67" t="str">
        <f>IF(ROW()-ROW($A$73)&gt;$G$71, "", CARB_Defaults!L$10*$L123/CARB_Defaults!L$13)</f>
        <v/>
      </c>
      <c r="AI123" s="66" t="str">
        <f>IF(ROW()-ROW($A$73)&gt;$G$71, "", CARB_Defaults!L$11*$L123/CARB_Defaults!L$13)</f>
        <v/>
      </c>
      <c r="AJ123" s="81" t="str">
        <f t="shared" si="45"/>
        <v/>
      </c>
      <c r="AK123" s="81" t="str">
        <f t="shared" si="32"/>
        <v/>
      </c>
      <c r="AL123" s="81" t="str">
        <f t="shared" si="33"/>
        <v/>
      </c>
      <c r="AM123" s="81" t="str">
        <f t="shared" si="34"/>
        <v/>
      </c>
      <c r="AN123" s="81" t="str">
        <f t="shared" si="35"/>
        <v/>
      </c>
      <c r="AO123" s="82" t="str">
        <f t="shared" si="36"/>
        <v/>
      </c>
      <c r="AP123" s="82" t="str">
        <f t="shared" si="37"/>
        <v/>
      </c>
      <c r="AQ123" s="82" t="str">
        <f t="shared" si="38"/>
        <v/>
      </c>
      <c r="AR123" s="115" t="str">
        <f t="shared" si="39"/>
        <v/>
      </c>
      <c r="AS123" s="117" t="str">
        <f>IF(ROW()-ROW($A$73)&gt;$G$71,"",SUMIFS(CARB_EFs!AA$9:AA$20,CARB_EFs!$W$9:$W$20,Calculations!$J123,CARB_EFs!$Y$9:$Y$20,Calculations!$AV123))</f>
        <v/>
      </c>
      <c r="AT123" s="81" t="str">
        <f>IF(ROW()-ROW($A$73)&gt;$G$71,"",SUMIFS(CARB_EFs!AB$9:AB$20,CARB_EFs!$W$9:$W$20,Calculations!$J123,CARB_EFs!$Y$9:$Y$20,Calculations!$AV123))</f>
        <v/>
      </c>
      <c r="AU123" s="82" t="str">
        <f>IF(ROW()-ROW($A$73)&gt;$G$71,"",SUMIFS(CARB_EFs!AC$9:AC$20,CARB_EFs!$W$9:$W$20,Calculations!$J123,CARB_EFs!$Y$9:$Y$20,Calculations!$AV123))</f>
        <v/>
      </c>
      <c r="AV123" s="74" t="str">
        <f>IF(ROW()-ROW($A$73)&gt;$G$71,"",VLOOKUP($F123,CHOOSE($J123,CARB_EFs!$Y$9:$Y$11,CARB_EFs!$Y$12:$Y$14,CARB_EFs!$Y$15:$Y$17,CARB_EFs!$Y$18:$Y$20),1))</f>
        <v/>
      </c>
    </row>
    <row r="124" spans="2:48" x14ac:dyDescent="0.25">
      <c r="B124" s="44" t="str">
        <f>IF(ROW()-ROW($A$73)&gt;$G$71, "", Input!K78)</f>
        <v/>
      </c>
      <c r="C124" s="40" t="str">
        <f>IF(ROW()-ROW($A$73)&gt;$G$71,"",IF(Input!L78="N/A",INDEX(Input!D$28:D$87,MATCH($B124,Input!$C$28:$C$87,0)),Input!L78))</f>
        <v/>
      </c>
      <c r="D124" s="45" t="str">
        <f t="shared" si="40"/>
        <v/>
      </c>
      <c r="E124" s="45" t="str">
        <f t="array" ref="E124">IF(ROW()-ROW($A$73)&gt;$G$71, "", INDEX(CARB_Defaults!G$16:G$43, MATCH(C124&amp;D124,CARB_Defaults!I$16:I$43&amp;CARB_Defaults!H$16:H$43, 0)))</f>
        <v/>
      </c>
      <c r="F124" s="135" t="str">
        <f>IF(ROW()-ROW($A$73)&gt;$G$71, "", IF(Input!$N78="",$C$71-ROUND(VLOOKUP(C124,CARB_Defaults!$P$9:$T$36,3,FALSE),0),Input!$N78))</f>
        <v/>
      </c>
      <c r="G124" s="135" t="str">
        <f t="shared" si="41"/>
        <v/>
      </c>
      <c r="H124" s="62" t="str">
        <f>IF(ROW()-ROW($A$73)&gt;$G$71, "", IF(Input!O78="",VLOOKUP(C124,CARB_Defaults!$P$9:$T$36,5,FALSE),Input!O78))</f>
        <v/>
      </c>
      <c r="I124" s="45" t="str">
        <f>IF(ROW()-ROW($A$73)&gt;$G$71, "", IF(LEFT(E124,1)&lt;&gt;"C",
INDEX(CARB_Defaults!C$9:C$17,MATCH(H124,CARB_Defaults!D$9:D$17,1)),
INDEX(CARB_Defaults!C$18:C$27,MATCH(H124,CARB_Defaults!D$18:D$27,1))))</f>
        <v/>
      </c>
      <c r="J124" s="45" t="str">
        <f t="shared" si="42"/>
        <v/>
      </c>
      <c r="K124" s="65" t="str">
        <f>IF(ROW()-ROW($A$73)&gt;$G$71,"",INDEX(CARB_Defaults!Q$9:Q$36,MATCH($C124,CARB_Defaults!P$9:P$36,0)))</f>
        <v/>
      </c>
      <c r="L124" s="65" t="str">
        <f>IF(ROW()-ROW($A$73)&gt;$G$71, "", INDEX(CARB_EFs!K$9:K$2624, MATCH($E124&amp;"_"&amp;$I124&amp;"_"&amp;$G124, CARB_EFs!$B$9:$B$2624, 0)))</f>
        <v/>
      </c>
      <c r="M124" s="121" t="str">
        <f>IF(ROW()-ROW($A$73)&gt;$G$71, "", Input!M78)</f>
        <v/>
      </c>
      <c r="N124" s="98" t="str">
        <f>IF(ROW()-ROW($A$73)&gt;$G$71,"",INDEX(CARB_Defaults!S$9:S$36,MATCH($E124,CARB_Defaults!O$9:O$36,0)))</f>
        <v/>
      </c>
      <c r="O124" s="78" t="str">
        <f t="shared" si="43"/>
        <v/>
      </c>
      <c r="P124" s="74" t="str">
        <f>IF(ROW()-ROW($A$73)&gt;$G$71, "", INDEX(CARB_Defaults!R$9:R$36, MATCH(C124, CARB_Defaults!P$9:P$36, 0)))</f>
        <v/>
      </c>
      <c r="Q124" s="69" t="str">
        <f>IF(ROW()-ROW($A$73)&gt;$G$71, "", INDEX(CARB_EFs!I$9:I$2624, MATCH($E124&amp;"_"&amp;$I124&amp;"_"&amp;$G124, CARB_EFs!$B$9:$B$2624, 0)))</f>
        <v/>
      </c>
      <c r="R124" s="67" t="str">
        <f>IF(ROW()-ROW($A$73)&gt;$G$71, "", INDEX(CARB_EFs!J$9:J$2624, MATCH($E124&amp;"_"&amp;$I124&amp;"_"&amp;$G124, CARB_EFs!$B$9:$B$2624, 0)))</f>
        <v/>
      </c>
      <c r="S124" s="67" t="str">
        <f>IF(ROW()-ROW($A$73)&gt;$G$71, "", INDEX(CARB_EFs!H$9:H$2624, MATCH($E124&amp;"_"&amp;$I124&amp;"_"&amp;$G124, CARB_EFs!$B$9:$B$2624, 0)))</f>
        <v/>
      </c>
      <c r="T124" s="67" t="str">
        <f>IF(ROW()-ROW($A$73)&gt;$G$71, "", INDEX(CARB_EFs!F$9:F$2624, MATCH($E124&amp;"_"&amp;$I124&amp;"_"&amp;$G124, CARB_EFs!$B$9:$B$2624, 0)))</f>
        <v/>
      </c>
      <c r="U124" s="66" t="str">
        <f>IF(ROW()-ROW($A$73)&gt;$G$71, "", INDEX(CARB_EFs!G$9:G$2624, MATCH($E124&amp;"_"&amp;$I124&amp;"_"&amp;$G124, CARB_EFs!$B$9:$B$2624, 0)))</f>
        <v/>
      </c>
      <c r="V124" s="72" t="str">
        <f>IF(ROW()-ROW($A$73)&gt;$G$71, "", INDEX(CARB_EFs!T$9:T$64, MATCH($E124&amp;"_"&amp;$I124, CARB_EFs!$M$9:$M$64, 0)))</f>
        <v/>
      </c>
      <c r="W124" s="103" t="str">
        <f>IF(ROW()-ROW($A$73)&gt;$G$71, "", INDEX(CARB_EFs!U$9:U$64, MATCH($E124&amp;"_"&amp;$I124, CARB_EFs!$M$9:$M$64, 0)))</f>
        <v/>
      </c>
      <c r="X124" s="103" t="str">
        <f>IF(ROW()-ROW($A$73)&gt;$G$71, "", INDEX(CARB_EFs!S$9:S$64, MATCH($E124&amp;"_"&amp;$I124, CARB_EFs!$M$9:$M$64, 0)))</f>
        <v/>
      </c>
      <c r="Y124" s="103" t="str">
        <f>IF(ROW()-ROW($A$73)&gt;$G$71, "", INDEX(CARB_EFs!P$9:P$64, MATCH($E124&amp;"_"&amp;$I124, CARB_EFs!$M$9:$M$64, 0)))</f>
        <v/>
      </c>
      <c r="Z124" s="57" t="str">
        <f>IF(ROW()-ROW($A$73)&gt;$G$71, "", INDEX(CARB_EFs!R$9:R$64, MATCH($E124&amp;"_"&amp;$I124, CARB_EFs!$M$9:$M$64, 0)))</f>
        <v/>
      </c>
      <c r="AA124" s="68" t="str">
        <f t="shared" si="46"/>
        <v/>
      </c>
      <c r="AB124" s="67" t="str">
        <f t="shared" si="47"/>
        <v/>
      </c>
      <c r="AC124" s="67" t="str">
        <f t="shared" si="48"/>
        <v/>
      </c>
      <c r="AD124" s="67" t="str">
        <f t="shared" si="49"/>
        <v/>
      </c>
      <c r="AE124" s="67" t="str">
        <f t="shared" si="50"/>
        <v/>
      </c>
      <c r="AF124" s="67" t="str">
        <f t="shared" si="44"/>
        <v/>
      </c>
      <c r="AG124" s="67" t="str">
        <f>IF(ROW()-ROW($A$73)&gt;$G$71, "", CARB_Defaults!L$9*$L124/CARB_Defaults!L$13)</f>
        <v/>
      </c>
      <c r="AH124" s="67" t="str">
        <f>IF(ROW()-ROW($A$73)&gt;$G$71, "", CARB_Defaults!L$10*$L124/CARB_Defaults!L$13)</f>
        <v/>
      </c>
      <c r="AI124" s="66" t="str">
        <f>IF(ROW()-ROW($A$73)&gt;$G$71, "", CARB_Defaults!L$11*$L124/CARB_Defaults!L$13)</f>
        <v/>
      </c>
      <c r="AJ124" s="81" t="str">
        <f t="shared" si="45"/>
        <v/>
      </c>
      <c r="AK124" s="81" t="str">
        <f t="shared" si="32"/>
        <v/>
      </c>
      <c r="AL124" s="81" t="str">
        <f t="shared" si="33"/>
        <v/>
      </c>
      <c r="AM124" s="81" t="str">
        <f t="shared" si="34"/>
        <v/>
      </c>
      <c r="AN124" s="81" t="str">
        <f t="shared" si="35"/>
        <v/>
      </c>
      <c r="AO124" s="82" t="str">
        <f t="shared" si="36"/>
        <v/>
      </c>
      <c r="AP124" s="82" t="str">
        <f t="shared" si="37"/>
        <v/>
      </c>
      <c r="AQ124" s="82" t="str">
        <f t="shared" si="38"/>
        <v/>
      </c>
      <c r="AR124" s="115" t="str">
        <f t="shared" si="39"/>
        <v/>
      </c>
      <c r="AS124" s="117" t="str">
        <f>IF(ROW()-ROW($A$73)&gt;$G$71,"",SUMIFS(CARB_EFs!AA$9:AA$20,CARB_EFs!$W$9:$W$20,Calculations!$J124,CARB_EFs!$Y$9:$Y$20,Calculations!$AV124))</f>
        <v/>
      </c>
      <c r="AT124" s="81" t="str">
        <f>IF(ROW()-ROW($A$73)&gt;$G$71,"",SUMIFS(CARB_EFs!AB$9:AB$20,CARB_EFs!$W$9:$W$20,Calculations!$J124,CARB_EFs!$Y$9:$Y$20,Calculations!$AV124))</f>
        <v/>
      </c>
      <c r="AU124" s="82" t="str">
        <f>IF(ROW()-ROW($A$73)&gt;$G$71,"",SUMIFS(CARB_EFs!AC$9:AC$20,CARB_EFs!$W$9:$W$20,Calculations!$J124,CARB_EFs!$Y$9:$Y$20,Calculations!$AV124))</f>
        <v/>
      </c>
      <c r="AV124" s="74" t="str">
        <f>IF(ROW()-ROW($A$73)&gt;$G$71,"",VLOOKUP($F124,CHOOSE($J124,CARB_EFs!$Y$9:$Y$11,CARB_EFs!$Y$12:$Y$14,CARB_EFs!$Y$15:$Y$17,CARB_EFs!$Y$18:$Y$20),1))</f>
        <v/>
      </c>
    </row>
    <row r="125" spans="2:48" x14ac:dyDescent="0.25">
      <c r="B125" s="44" t="str">
        <f>IF(ROW()-ROW($A$73)&gt;$G$71, "", Input!K79)</f>
        <v/>
      </c>
      <c r="C125" s="40" t="str">
        <f>IF(ROW()-ROW($A$73)&gt;$G$71,"",IF(Input!L79="N/A",INDEX(Input!D$28:D$87,MATCH($B125,Input!$C$28:$C$87,0)),Input!L79))</f>
        <v/>
      </c>
      <c r="D125" s="45" t="str">
        <f t="shared" si="40"/>
        <v/>
      </c>
      <c r="E125" s="45" t="str">
        <f t="array" ref="E125">IF(ROW()-ROW($A$73)&gt;$G$71, "", INDEX(CARB_Defaults!G$16:G$43, MATCH(C125&amp;D125,CARB_Defaults!I$16:I$43&amp;CARB_Defaults!H$16:H$43, 0)))</f>
        <v/>
      </c>
      <c r="F125" s="135" t="str">
        <f>IF(ROW()-ROW($A$73)&gt;$G$71, "", IF(Input!$N79="",$C$71-ROUND(VLOOKUP(C125,CARB_Defaults!$P$9:$T$36,3,FALSE),0),Input!$N79))</f>
        <v/>
      </c>
      <c r="G125" s="135" t="str">
        <f t="shared" si="41"/>
        <v/>
      </c>
      <c r="H125" s="62" t="str">
        <f>IF(ROW()-ROW($A$73)&gt;$G$71, "", IF(Input!O79="",VLOOKUP(C125,CARB_Defaults!$P$9:$T$36,5,FALSE),Input!O79))</f>
        <v/>
      </c>
      <c r="I125" s="45" t="str">
        <f>IF(ROW()-ROW($A$73)&gt;$G$71, "", IF(LEFT(E125,1)&lt;&gt;"C",
INDEX(CARB_Defaults!C$9:C$17,MATCH(H125,CARB_Defaults!D$9:D$17,1)),
INDEX(CARB_Defaults!C$18:C$27,MATCH(H125,CARB_Defaults!D$18:D$27,1))))</f>
        <v/>
      </c>
      <c r="J125" s="45" t="str">
        <f t="shared" si="42"/>
        <v/>
      </c>
      <c r="K125" s="65" t="str">
        <f>IF(ROW()-ROW($A$73)&gt;$G$71,"",INDEX(CARB_Defaults!Q$9:Q$36,MATCH($C125,CARB_Defaults!P$9:P$36,0)))</f>
        <v/>
      </c>
      <c r="L125" s="65" t="str">
        <f>IF(ROW()-ROW($A$73)&gt;$G$71, "", INDEX(CARB_EFs!K$9:K$2624, MATCH($E125&amp;"_"&amp;$I125&amp;"_"&amp;$G125, CARB_EFs!$B$9:$B$2624, 0)))</f>
        <v/>
      </c>
      <c r="M125" s="121" t="str">
        <f>IF(ROW()-ROW($A$73)&gt;$G$71, "", Input!M79)</f>
        <v/>
      </c>
      <c r="N125" s="98" t="str">
        <f>IF(ROW()-ROW($A$73)&gt;$G$71,"",INDEX(CARB_Defaults!S$9:S$36,MATCH($E125,CARB_Defaults!O$9:O$36,0)))</f>
        <v/>
      </c>
      <c r="O125" s="78" t="str">
        <f t="shared" si="43"/>
        <v/>
      </c>
      <c r="P125" s="74" t="str">
        <f>IF(ROW()-ROW($A$73)&gt;$G$71, "", INDEX(CARB_Defaults!R$9:R$36, MATCH(C125, CARB_Defaults!P$9:P$36, 0)))</f>
        <v/>
      </c>
      <c r="Q125" s="69" t="str">
        <f>IF(ROW()-ROW($A$73)&gt;$G$71, "", INDEX(CARB_EFs!I$9:I$2624, MATCH($E125&amp;"_"&amp;$I125&amp;"_"&amp;$G125, CARB_EFs!$B$9:$B$2624, 0)))</f>
        <v/>
      </c>
      <c r="R125" s="67" t="str">
        <f>IF(ROW()-ROW($A$73)&gt;$G$71, "", INDEX(CARB_EFs!J$9:J$2624, MATCH($E125&amp;"_"&amp;$I125&amp;"_"&amp;$G125, CARB_EFs!$B$9:$B$2624, 0)))</f>
        <v/>
      </c>
      <c r="S125" s="67" t="str">
        <f>IF(ROW()-ROW($A$73)&gt;$G$71, "", INDEX(CARB_EFs!H$9:H$2624, MATCH($E125&amp;"_"&amp;$I125&amp;"_"&amp;$G125, CARB_EFs!$B$9:$B$2624, 0)))</f>
        <v/>
      </c>
      <c r="T125" s="67" t="str">
        <f>IF(ROW()-ROW($A$73)&gt;$G$71, "", INDEX(CARB_EFs!F$9:F$2624, MATCH($E125&amp;"_"&amp;$I125&amp;"_"&amp;$G125, CARB_EFs!$B$9:$B$2624, 0)))</f>
        <v/>
      </c>
      <c r="U125" s="66" t="str">
        <f>IF(ROW()-ROW($A$73)&gt;$G$71, "", INDEX(CARB_EFs!G$9:G$2624, MATCH($E125&amp;"_"&amp;$I125&amp;"_"&amp;$G125, CARB_EFs!$B$9:$B$2624, 0)))</f>
        <v/>
      </c>
      <c r="V125" s="72" t="str">
        <f>IF(ROW()-ROW($A$73)&gt;$G$71, "", INDEX(CARB_EFs!T$9:T$64, MATCH($E125&amp;"_"&amp;$I125, CARB_EFs!$M$9:$M$64, 0)))</f>
        <v/>
      </c>
      <c r="W125" s="103" t="str">
        <f>IF(ROW()-ROW($A$73)&gt;$G$71, "", INDEX(CARB_EFs!U$9:U$64, MATCH($E125&amp;"_"&amp;$I125, CARB_EFs!$M$9:$M$64, 0)))</f>
        <v/>
      </c>
      <c r="X125" s="103" t="str">
        <f>IF(ROW()-ROW($A$73)&gt;$G$71, "", INDEX(CARB_EFs!S$9:S$64, MATCH($E125&amp;"_"&amp;$I125, CARB_EFs!$M$9:$M$64, 0)))</f>
        <v/>
      </c>
      <c r="Y125" s="103" t="str">
        <f>IF(ROW()-ROW($A$73)&gt;$G$71, "", INDEX(CARB_EFs!P$9:P$64, MATCH($E125&amp;"_"&amp;$I125, CARB_EFs!$M$9:$M$64, 0)))</f>
        <v/>
      </c>
      <c r="Z125" s="57" t="str">
        <f>IF(ROW()-ROW($A$73)&gt;$G$71, "", INDEX(CARB_EFs!R$9:R$64, MATCH($E125&amp;"_"&amp;$I125, CARB_EFs!$M$9:$M$64, 0)))</f>
        <v/>
      </c>
      <c r="AA125" s="68" t="str">
        <f t="shared" si="46"/>
        <v/>
      </c>
      <c r="AB125" s="67" t="str">
        <f t="shared" si="47"/>
        <v/>
      </c>
      <c r="AC125" s="67" t="str">
        <f t="shared" si="48"/>
        <v/>
      </c>
      <c r="AD125" s="67" t="str">
        <f t="shared" si="49"/>
        <v/>
      </c>
      <c r="AE125" s="67" t="str">
        <f t="shared" si="50"/>
        <v/>
      </c>
      <c r="AF125" s="67" t="str">
        <f t="shared" si="44"/>
        <v/>
      </c>
      <c r="AG125" s="67" t="str">
        <f>IF(ROW()-ROW($A$73)&gt;$G$71, "", CARB_Defaults!L$9*$L125/CARB_Defaults!L$13)</f>
        <v/>
      </c>
      <c r="AH125" s="67" t="str">
        <f>IF(ROW()-ROW($A$73)&gt;$G$71, "", CARB_Defaults!L$10*$L125/CARB_Defaults!L$13)</f>
        <v/>
      </c>
      <c r="AI125" s="66" t="str">
        <f>IF(ROW()-ROW($A$73)&gt;$G$71, "", CARB_Defaults!L$11*$L125/CARB_Defaults!L$13)</f>
        <v/>
      </c>
      <c r="AJ125" s="81" t="str">
        <f t="shared" si="45"/>
        <v/>
      </c>
      <c r="AK125" s="81" t="str">
        <f t="shared" si="32"/>
        <v/>
      </c>
      <c r="AL125" s="81" t="str">
        <f t="shared" si="33"/>
        <v/>
      </c>
      <c r="AM125" s="81" t="str">
        <f t="shared" si="34"/>
        <v/>
      </c>
      <c r="AN125" s="81" t="str">
        <f t="shared" si="35"/>
        <v/>
      </c>
      <c r="AO125" s="82" t="str">
        <f t="shared" si="36"/>
        <v/>
      </c>
      <c r="AP125" s="82" t="str">
        <f t="shared" si="37"/>
        <v/>
      </c>
      <c r="AQ125" s="82" t="str">
        <f t="shared" si="38"/>
        <v/>
      </c>
      <c r="AR125" s="115" t="str">
        <f t="shared" si="39"/>
        <v/>
      </c>
      <c r="AS125" s="117" t="str">
        <f>IF(ROW()-ROW($A$73)&gt;$G$71,"",SUMIFS(CARB_EFs!AA$9:AA$20,CARB_EFs!$W$9:$W$20,Calculations!$J125,CARB_EFs!$Y$9:$Y$20,Calculations!$AV125))</f>
        <v/>
      </c>
      <c r="AT125" s="81" t="str">
        <f>IF(ROW()-ROW($A$73)&gt;$G$71,"",SUMIFS(CARB_EFs!AB$9:AB$20,CARB_EFs!$W$9:$W$20,Calculations!$J125,CARB_EFs!$Y$9:$Y$20,Calculations!$AV125))</f>
        <v/>
      </c>
      <c r="AU125" s="82" t="str">
        <f>IF(ROW()-ROW($A$73)&gt;$G$71,"",SUMIFS(CARB_EFs!AC$9:AC$20,CARB_EFs!$W$9:$W$20,Calculations!$J125,CARB_EFs!$Y$9:$Y$20,Calculations!$AV125))</f>
        <v/>
      </c>
      <c r="AV125" s="74" t="str">
        <f>IF(ROW()-ROW($A$73)&gt;$G$71,"",VLOOKUP($F125,CHOOSE($J125,CARB_EFs!$Y$9:$Y$11,CARB_EFs!$Y$12:$Y$14,CARB_EFs!$Y$15:$Y$17,CARB_EFs!$Y$18:$Y$20),1))</f>
        <v/>
      </c>
    </row>
    <row r="126" spans="2:48" x14ac:dyDescent="0.25">
      <c r="B126" s="44" t="str">
        <f>IF(ROW()-ROW($A$73)&gt;$G$71, "", Input!K80)</f>
        <v/>
      </c>
      <c r="C126" s="40" t="str">
        <f>IF(ROW()-ROW($A$73)&gt;$G$71,"",IF(Input!L80="N/A",INDEX(Input!D$28:D$87,MATCH($B126,Input!$C$28:$C$87,0)),Input!L80))</f>
        <v/>
      </c>
      <c r="D126" s="45" t="str">
        <f t="shared" si="40"/>
        <v/>
      </c>
      <c r="E126" s="45" t="str">
        <f t="array" ref="E126">IF(ROW()-ROW($A$73)&gt;$G$71, "", INDEX(CARB_Defaults!G$16:G$43, MATCH(C126&amp;D126,CARB_Defaults!I$16:I$43&amp;CARB_Defaults!H$16:H$43, 0)))</f>
        <v/>
      </c>
      <c r="F126" s="135" t="str">
        <f>IF(ROW()-ROW($A$73)&gt;$G$71, "", IF(Input!$N80="",$C$71-ROUND(VLOOKUP(C126,CARB_Defaults!$P$9:$T$36,3,FALSE),0),Input!$N80))</f>
        <v/>
      </c>
      <c r="G126" s="135" t="str">
        <f t="shared" si="41"/>
        <v/>
      </c>
      <c r="H126" s="62" t="str">
        <f>IF(ROW()-ROW($A$73)&gt;$G$71, "", IF(Input!O80="",VLOOKUP(C126,CARB_Defaults!$P$9:$T$36,5,FALSE),Input!O80))</f>
        <v/>
      </c>
      <c r="I126" s="45" t="str">
        <f>IF(ROW()-ROW($A$73)&gt;$G$71, "", IF(LEFT(E126,1)&lt;&gt;"C",
INDEX(CARB_Defaults!C$9:C$17,MATCH(H126,CARB_Defaults!D$9:D$17,1)),
INDEX(CARB_Defaults!C$18:C$27,MATCH(H126,CARB_Defaults!D$18:D$27,1))))</f>
        <v/>
      </c>
      <c r="J126" s="45" t="str">
        <f t="shared" si="42"/>
        <v/>
      </c>
      <c r="K126" s="65" t="str">
        <f>IF(ROW()-ROW($A$73)&gt;$G$71,"",INDEX(CARB_Defaults!Q$9:Q$36,MATCH($C126,CARB_Defaults!P$9:P$36,0)))</f>
        <v/>
      </c>
      <c r="L126" s="65" t="str">
        <f>IF(ROW()-ROW($A$73)&gt;$G$71, "", INDEX(CARB_EFs!K$9:K$2624, MATCH($E126&amp;"_"&amp;$I126&amp;"_"&amp;$G126, CARB_EFs!$B$9:$B$2624, 0)))</f>
        <v/>
      </c>
      <c r="M126" s="121" t="str">
        <f>IF(ROW()-ROW($A$73)&gt;$G$71, "", Input!M80)</f>
        <v/>
      </c>
      <c r="N126" s="98" t="str">
        <f>IF(ROW()-ROW($A$73)&gt;$G$71,"",INDEX(CARB_Defaults!S$9:S$36,MATCH($E126,CARB_Defaults!O$9:O$36,0)))</f>
        <v/>
      </c>
      <c r="O126" s="78" t="str">
        <f t="shared" si="43"/>
        <v/>
      </c>
      <c r="P126" s="74" t="str">
        <f>IF(ROW()-ROW($A$73)&gt;$G$71, "", INDEX(CARB_Defaults!R$9:R$36, MATCH(C126, CARB_Defaults!P$9:P$36, 0)))</f>
        <v/>
      </c>
      <c r="Q126" s="69" t="str">
        <f>IF(ROW()-ROW($A$73)&gt;$G$71, "", INDEX(CARB_EFs!I$9:I$2624, MATCH($E126&amp;"_"&amp;$I126&amp;"_"&amp;$G126, CARB_EFs!$B$9:$B$2624, 0)))</f>
        <v/>
      </c>
      <c r="R126" s="67" t="str">
        <f>IF(ROW()-ROW($A$73)&gt;$G$71, "", INDEX(CARB_EFs!J$9:J$2624, MATCH($E126&amp;"_"&amp;$I126&amp;"_"&amp;$G126, CARB_EFs!$B$9:$B$2624, 0)))</f>
        <v/>
      </c>
      <c r="S126" s="67" t="str">
        <f>IF(ROW()-ROW($A$73)&gt;$G$71, "", INDEX(CARB_EFs!H$9:H$2624, MATCH($E126&amp;"_"&amp;$I126&amp;"_"&amp;$G126, CARB_EFs!$B$9:$B$2624, 0)))</f>
        <v/>
      </c>
      <c r="T126" s="67" t="str">
        <f>IF(ROW()-ROW($A$73)&gt;$G$71, "", INDEX(CARB_EFs!F$9:F$2624, MATCH($E126&amp;"_"&amp;$I126&amp;"_"&amp;$G126, CARB_EFs!$B$9:$B$2624, 0)))</f>
        <v/>
      </c>
      <c r="U126" s="66" t="str">
        <f>IF(ROW()-ROW($A$73)&gt;$G$71, "", INDEX(CARB_EFs!G$9:G$2624, MATCH($E126&amp;"_"&amp;$I126&amp;"_"&amp;$G126, CARB_EFs!$B$9:$B$2624, 0)))</f>
        <v/>
      </c>
      <c r="V126" s="72" t="str">
        <f>IF(ROW()-ROW($A$73)&gt;$G$71, "", INDEX(CARB_EFs!T$9:T$64, MATCH($E126&amp;"_"&amp;$I126, CARB_EFs!$M$9:$M$64, 0)))</f>
        <v/>
      </c>
      <c r="W126" s="103" t="str">
        <f>IF(ROW()-ROW($A$73)&gt;$G$71, "", INDEX(CARB_EFs!U$9:U$64, MATCH($E126&amp;"_"&amp;$I126, CARB_EFs!$M$9:$M$64, 0)))</f>
        <v/>
      </c>
      <c r="X126" s="103" t="str">
        <f>IF(ROW()-ROW($A$73)&gt;$G$71, "", INDEX(CARB_EFs!S$9:S$64, MATCH($E126&amp;"_"&amp;$I126, CARB_EFs!$M$9:$M$64, 0)))</f>
        <v/>
      </c>
      <c r="Y126" s="103" t="str">
        <f>IF(ROW()-ROW($A$73)&gt;$G$71, "", INDEX(CARB_EFs!P$9:P$64, MATCH($E126&amp;"_"&amp;$I126, CARB_EFs!$M$9:$M$64, 0)))</f>
        <v/>
      </c>
      <c r="Z126" s="57" t="str">
        <f>IF(ROW()-ROW($A$73)&gt;$G$71, "", INDEX(CARB_EFs!R$9:R$64, MATCH($E126&amp;"_"&amp;$I126, CARB_EFs!$M$9:$M$64, 0)))</f>
        <v/>
      </c>
      <c r="AA126" s="68" t="str">
        <f t="shared" si="46"/>
        <v/>
      </c>
      <c r="AB126" s="67" t="str">
        <f t="shared" si="47"/>
        <v/>
      </c>
      <c r="AC126" s="67" t="str">
        <f t="shared" si="48"/>
        <v/>
      </c>
      <c r="AD126" s="67" t="str">
        <f t="shared" si="49"/>
        <v/>
      </c>
      <c r="AE126" s="67" t="str">
        <f t="shared" si="50"/>
        <v/>
      </c>
      <c r="AF126" s="67" t="str">
        <f t="shared" si="44"/>
        <v/>
      </c>
      <c r="AG126" s="67" t="str">
        <f>IF(ROW()-ROW($A$73)&gt;$G$71, "", CARB_Defaults!L$9*$L126/CARB_Defaults!L$13)</f>
        <v/>
      </c>
      <c r="AH126" s="67" t="str">
        <f>IF(ROW()-ROW($A$73)&gt;$G$71, "", CARB_Defaults!L$10*$L126/CARB_Defaults!L$13)</f>
        <v/>
      </c>
      <c r="AI126" s="66" t="str">
        <f>IF(ROW()-ROW($A$73)&gt;$G$71, "", CARB_Defaults!L$11*$L126/CARB_Defaults!L$13)</f>
        <v/>
      </c>
      <c r="AJ126" s="81" t="str">
        <f t="shared" si="45"/>
        <v/>
      </c>
      <c r="AK126" s="81" t="str">
        <f t="shared" si="32"/>
        <v/>
      </c>
      <c r="AL126" s="81" t="str">
        <f t="shared" si="33"/>
        <v/>
      </c>
      <c r="AM126" s="81" t="str">
        <f t="shared" si="34"/>
        <v/>
      </c>
      <c r="AN126" s="81" t="str">
        <f t="shared" si="35"/>
        <v/>
      </c>
      <c r="AO126" s="82" t="str">
        <f t="shared" si="36"/>
        <v/>
      </c>
      <c r="AP126" s="82" t="str">
        <f t="shared" si="37"/>
        <v/>
      </c>
      <c r="AQ126" s="82" t="str">
        <f t="shared" si="38"/>
        <v/>
      </c>
      <c r="AR126" s="115" t="str">
        <f t="shared" si="39"/>
        <v/>
      </c>
      <c r="AS126" s="117" t="str">
        <f>IF(ROW()-ROW($A$73)&gt;$G$71,"",SUMIFS(CARB_EFs!AA$9:AA$20,CARB_EFs!$W$9:$W$20,Calculations!$J126,CARB_EFs!$Y$9:$Y$20,Calculations!$AV126))</f>
        <v/>
      </c>
      <c r="AT126" s="81" t="str">
        <f>IF(ROW()-ROW($A$73)&gt;$G$71,"",SUMIFS(CARB_EFs!AB$9:AB$20,CARB_EFs!$W$9:$W$20,Calculations!$J126,CARB_EFs!$Y$9:$Y$20,Calculations!$AV126))</f>
        <v/>
      </c>
      <c r="AU126" s="82" t="str">
        <f>IF(ROW()-ROW($A$73)&gt;$G$71,"",SUMIFS(CARB_EFs!AC$9:AC$20,CARB_EFs!$W$9:$W$20,Calculations!$J126,CARB_EFs!$Y$9:$Y$20,Calculations!$AV126))</f>
        <v/>
      </c>
      <c r="AV126" s="74" t="str">
        <f>IF(ROW()-ROW($A$73)&gt;$G$71,"",VLOOKUP($F126,CHOOSE($J126,CARB_EFs!$Y$9:$Y$11,CARB_EFs!$Y$12:$Y$14,CARB_EFs!$Y$15:$Y$17,CARB_EFs!$Y$18:$Y$20),1))</f>
        <v/>
      </c>
    </row>
    <row r="127" spans="2:48" x14ac:dyDescent="0.25">
      <c r="B127" s="44" t="str">
        <f>IF(ROW()-ROW($A$73)&gt;$G$71, "", Input!K81)</f>
        <v/>
      </c>
      <c r="C127" s="40" t="str">
        <f>IF(ROW()-ROW($A$73)&gt;$G$71,"",IF(Input!L81="N/A",INDEX(Input!D$28:D$87,MATCH($B127,Input!$C$28:$C$87,0)),Input!L81))</f>
        <v/>
      </c>
      <c r="D127" s="45" t="str">
        <f t="shared" si="40"/>
        <v/>
      </c>
      <c r="E127" s="45" t="str">
        <f t="array" ref="E127">IF(ROW()-ROW($A$73)&gt;$G$71, "", INDEX(CARB_Defaults!G$16:G$43, MATCH(C127&amp;D127,CARB_Defaults!I$16:I$43&amp;CARB_Defaults!H$16:H$43, 0)))</f>
        <v/>
      </c>
      <c r="F127" s="135" t="str">
        <f>IF(ROW()-ROW($A$73)&gt;$G$71, "", IF(Input!$N81="",$C$71-ROUND(VLOOKUP(C127,CARB_Defaults!$P$9:$T$36,3,FALSE),0),Input!$N81))</f>
        <v/>
      </c>
      <c r="G127" s="135" t="str">
        <f t="shared" si="41"/>
        <v/>
      </c>
      <c r="H127" s="62" t="str">
        <f>IF(ROW()-ROW($A$73)&gt;$G$71, "", IF(Input!O81="",VLOOKUP(C127,CARB_Defaults!$P$9:$T$36,5,FALSE),Input!O81))</f>
        <v/>
      </c>
      <c r="I127" s="45" t="str">
        <f>IF(ROW()-ROW($A$73)&gt;$G$71, "", IF(LEFT(E127,1)&lt;&gt;"C",
INDEX(CARB_Defaults!C$9:C$17,MATCH(H127,CARB_Defaults!D$9:D$17,1)),
INDEX(CARB_Defaults!C$18:C$27,MATCH(H127,CARB_Defaults!D$18:D$27,1))))</f>
        <v/>
      </c>
      <c r="J127" s="45" t="str">
        <f t="shared" si="42"/>
        <v/>
      </c>
      <c r="K127" s="65" t="str">
        <f>IF(ROW()-ROW($A$73)&gt;$G$71,"",INDEX(CARB_Defaults!Q$9:Q$36,MATCH($C127,CARB_Defaults!P$9:P$36,0)))</f>
        <v/>
      </c>
      <c r="L127" s="65" t="str">
        <f>IF(ROW()-ROW($A$73)&gt;$G$71, "", INDEX(CARB_EFs!K$9:K$2624, MATCH($E127&amp;"_"&amp;$I127&amp;"_"&amp;$G127, CARB_EFs!$B$9:$B$2624, 0)))</f>
        <v/>
      </c>
      <c r="M127" s="121" t="str">
        <f>IF(ROW()-ROW($A$73)&gt;$G$71, "", Input!M81)</f>
        <v/>
      </c>
      <c r="N127" s="98" t="str">
        <f>IF(ROW()-ROW($A$73)&gt;$G$71,"",INDEX(CARB_Defaults!S$9:S$36,MATCH($E127,CARB_Defaults!O$9:O$36,0)))</f>
        <v/>
      </c>
      <c r="O127" s="78" t="str">
        <f t="shared" si="43"/>
        <v/>
      </c>
      <c r="P127" s="74" t="str">
        <f>IF(ROW()-ROW($A$73)&gt;$G$71, "", INDEX(CARB_Defaults!R$9:R$36, MATCH(C127, CARB_Defaults!P$9:P$36, 0)))</f>
        <v/>
      </c>
      <c r="Q127" s="69" t="str">
        <f>IF(ROW()-ROW($A$73)&gt;$G$71, "", INDEX(CARB_EFs!I$9:I$2624, MATCH($E127&amp;"_"&amp;$I127&amp;"_"&amp;$G127, CARB_EFs!$B$9:$B$2624, 0)))</f>
        <v/>
      </c>
      <c r="R127" s="67" t="str">
        <f>IF(ROW()-ROW($A$73)&gt;$G$71, "", INDEX(CARB_EFs!J$9:J$2624, MATCH($E127&amp;"_"&amp;$I127&amp;"_"&amp;$G127, CARB_EFs!$B$9:$B$2624, 0)))</f>
        <v/>
      </c>
      <c r="S127" s="67" t="str">
        <f>IF(ROW()-ROW($A$73)&gt;$G$71, "", INDEX(CARB_EFs!H$9:H$2624, MATCH($E127&amp;"_"&amp;$I127&amp;"_"&amp;$G127, CARB_EFs!$B$9:$B$2624, 0)))</f>
        <v/>
      </c>
      <c r="T127" s="67" t="str">
        <f>IF(ROW()-ROW($A$73)&gt;$G$71, "", INDEX(CARB_EFs!F$9:F$2624, MATCH($E127&amp;"_"&amp;$I127&amp;"_"&amp;$G127, CARB_EFs!$B$9:$B$2624, 0)))</f>
        <v/>
      </c>
      <c r="U127" s="66" t="str">
        <f>IF(ROW()-ROW($A$73)&gt;$G$71, "", INDEX(CARB_EFs!G$9:G$2624, MATCH($E127&amp;"_"&amp;$I127&amp;"_"&amp;$G127, CARB_EFs!$B$9:$B$2624, 0)))</f>
        <v/>
      </c>
      <c r="V127" s="72" t="str">
        <f>IF(ROW()-ROW($A$73)&gt;$G$71, "", INDEX(CARB_EFs!T$9:T$64, MATCH($E127&amp;"_"&amp;$I127, CARB_EFs!$M$9:$M$64, 0)))</f>
        <v/>
      </c>
      <c r="W127" s="103" t="str">
        <f>IF(ROW()-ROW($A$73)&gt;$G$71, "", INDEX(CARB_EFs!U$9:U$64, MATCH($E127&amp;"_"&amp;$I127, CARB_EFs!$M$9:$M$64, 0)))</f>
        <v/>
      </c>
      <c r="X127" s="103" t="str">
        <f>IF(ROW()-ROW($A$73)&gt;$G$71, "", INDEX(CARB_EFs!S$9:S$64, MATCH($E127&amp;"_"&amp;$I127, CARB_EFs!$M$9:$M$64, 0)))</f>
        <v/>
      </c>
      <c r="Y127" s="103" t="str">
        <f>IF(ROW()-ROW($A$73)&gt;$G$71, "", INDEX(CARB_EFs!P$9:P$64, MATCH($E127&amp;"_"&amp;$I127, CARB_EFs!$M$9:$M$64, 0)))</f>
        <v/>
      </c>
      <c r="Z127" s="57" t="str">
        <f>IF(ROW()-ROW($A$73)&gt;$G$71, "", INDEX(CARB_EFs!R$9:R$64, MATCH($E127&amp;"_"&amp;$I127, CARB_EFs!$M$9:$M$64, 0)))</f>
        <v/>
      </c>
      <c r="AA127" s="68" t="str">
        <f t="shared" si="46"/>
        <v/>
      </c>
      <c r="AB127" s="67" t="str">
        <f t="shared" si="47"/>
        <v/>
      </c>
      <c r="AC127" s="67" t="str">
        <f t="shared" si="48"/>
        <v/>
      </c>
      <c r="AD127" s="67" t="str">
        <f t="shared" si="49"/>
        <v/>
      </c>
      <c r="AE127" s="67" t="str">
        <f t="shared" si="50"/>
        <v/>
      </c>
      <c r="AF127" s="67" t="str">
        <f t="shared" si="44"/>
        <v/>
      </c>
      <c r="AG127" s="67" t="str">
        <f>IF(ROW()-ROW($A$73)&gt;$G$71, "", CARB_Defaults!L$9*$L127/CARB_Defaults!L$13)</f>
        <v/>
      </c>
      <c r="AH127" s="67" t="str">
        <f>IF(ROW()-ROW($A$73)&gt;$G$71, "", CARB_Defaults!L$10*$L127/CARB_Defaults!L$13)</f>
        <v/>
      </c>
      <c r="AI127" s="66" t="str">
        <f>IF(ROW()-ROW($A$73)&gt;$G$71, "", CARB_Defaults!L$11*$L127/CARB_Defaults!L$13)</f>
        <v/>
      </c>
      <c r="AJ127" s="81" t="str">
        <f t="shared" si="45"/>
        <v/>
      </c>
      <c r="AK127" s="81" t="str">
        <f t="shared" si="32"/>
        <v/>
      </c>
      <c r="AL127" s="81" t="str">
        <f t="shared" si="33"/>
        <v/>
      </c>
      <c r="AM127" s="81" t="str">
        <f t="shared" si="34"/>
        <v/>
      </c>
      <c r="AN127" s="81" t="str">
        <f t="shared" si="35"/>
        <v/>
      </c>
      <c r="AO127" s="82" t="str">
        <f t="shared" si="36"/>
        <v/>
      </c>
      <c r="AP127" s="82" t="str">
        <f t="shared" si="37"/>
        <v/>
      </c>
      <c r="AQ127" s="82" t="str">
        <f t="shared" si="38"/>
        <v/>
      </c>
      <c r="AR127" s="115" t="str">
        <f t="shared" si="39"/>
        <v/>
      </c>
      <c r="AS127" s="117" t="str">
        <f>IF(ROW()-ROW($A$73)&gt;$G$71,"",SUMIFS(CARB_EFs!AA$9:AA$20,CARB_EFs!$W$9:$W$20,Calculations!$J127,CARB_EFs!$Y$9:$Y$20,Calculations!$AV127))</f>
        <v/>
      </c>
      <c r="AT127" s="81" t="str">
        <f>IF(ROW()-ROW($A$73)&gt;$G$71,"",SUMIFS(CARB_EFs!AB$9:AB$20,CARB_EFs!$W$9:$W$20,Calculations!$J127,CARB_EFs!$Y$9:$Y$20,Calculations!$AV127))</f>
        <v/>
      </c>
      <c r="AU127" s="82" t="str">
        <f>IF(ROW()-ROW($A$73)&gt;$G$71,"",SUMIFS(CARB_EFs!AC$9:AC$20,CARB_EFs!$W$9:$W$20,Calculations!$J127,CARB_EFs!$Y$9:$Y$20,Calculations!$AV127))</f>
        <v/>
      </c>
      <c r="AV127" s="74" t="str">
        <f>IF(ROW()-ROW($A$73)&gt;$G$71,"",VLOOKUP($F127,CHOOSE($J127,CARB_EFs!$Y$9:$Y$11,CARB_EFs!$Y$12:$Y$14,CARB_EFs!$Y$15:$Y$17,CARB_EFs!$Y$18:$Y$20),1))</f>
        <v/>
      </c>
    </row>
    <row r="128" spans="2:48" x14ac:dyDescent="0.25">
      <c r="B128" s="44" t="str">
        <f>IF(ROW()-ROW($A$73)&gt;$G$71, "", Input!K82)</f>
        <v/>
      </c>
      <c r="C128" s="40" t="str">
        <f>IF(ROW()-ROW($A$73)&gt;$G$71,"",IF(Input!L82="N/A",INDEX(Input!D$28:D$87,MATCH($B128,Input!$C$28:$C$87,0)),Input!L82))</f>
        <v/>
      </c>
      <c r="D128" s="45" t="str">
        <f t="shared" si="40"/>
        <v/>
      </c>
      <c r="E128" s="45" t="str">
        <f t="array" ref="E128">IF(ROW()-ROW($A$73)&gt;$G$71, "", INDEX(CARB_Defaults!G$16:G$43, MATCH(C128&amp;D128,CARB_Defaults!I$16:I$43&amp;CARB_Defaults!H$16:H$43, 0)))</f>
        <v/>
      </c>
      <c r="F128" s="135" t="str">
        <f>IF(ROW()-ROW($A$73)&gt;$G$71, "", IF(Input!$N82="",$C$71-ROUND(VLOOKUP(C128,CARB_Defaults!$P$9:$T$36,3,FALSE),0),Input!$N82))</f>
        <v/>
      </c>
      <c r="G128" s="135" t="str">
        <f t="shared" si="41"/>
        <v/>
      </c>
      <c r="H128" s="62" t="str">
        <f>IF(ROW()-ROW($A$73)&gt;$G$71, "", IF(Input!O82="",VLOOKUP(C128,CARB_Defaults!$P$9:$T$36,5,FALSE),Input!O82))</f>
        <v/>
      </c>
      <c r="I128" s="45" t="str">
        <f>IF(ROW()-ROW($A$73)&gt;$G$71, "", IF(LEFT(E128,1)&lt;&gt;"C",
INDEX(CARB_Defaults!C$9:C$17,MATCH(H128,CARB_Defaults!D$9:D$17,1)),
INDEX(CARB_Defaults!C$18:C$27,MATCH(H128,CARB_Defaults!D$18:D$27,1))))</f>
        <v/>
      </c>
      <c r="J128" s="45" t="str">
        <f t="shared" si="42"/>
        <v/>
      </c>
      <c r="K128" s="65" t="str">
        <f>IF(ROW()-ROW($A$73)&gt;$G$71,"",INDEX(CARB_Defaults!Q$9:Q$36,MATCH($C128,CARB_Defaults!P$9:P$36,0)))</f>
        <v/>
      </c>
      <c r="L128" s="65" t="str">
        <f>IF(ROW()-ROW($A$73)&gt;$G$71, "", INDEX(CARB_EFs!K$9:K$2624, MATCH($E128&amp;"_"&amp;$I128&amp;"_"&amp;$G128, CARB_EFs!$B$9:$B$2624, 0)))</f>
        <v/>
      </c>
      <c r="M128" s="121" t="str">
        <f>IF(ROW()-ROW($A$73)&gt;$G$71, "", Input!M82)</f>
        <v/>
      </c>
      <c r="N128" s="98" t="str">
        <f>IF(ROW()-ROW($A$73)&gt;$G$71,"",INDEX(CARB_Defaults!S$9:S$36,MATCH($E128,CARB_Defaults!O$9:O$36,0)))</f>
        <v/>
      </c>
      <c r="O128" s="78" t="str">
        <f t="shared" si="43"/>
        <v/>
      </c>
      <c r="P128" s="74" t="str">
        <f>IF(ROW()-ROW($A$73)&gt;$G$71, "", INDEX(CARB_Defaults!R$9:R$36, MATCH(C128, CARB_Defaults!P$9:P$36, 0)))</f>
        <v/>
      </c>
      <c r="Q128" s="69" t="str">
        <f>IF(ROW()-ROW($A$73)&gt;$G$71, "", INDEX(CARB_EFs!I$9:I$2624, MATCH($E128&amp;"_"&amp;$I128&amp;"_"&amp;$G128, CARB_EFs!$B$9:$B$2624, 0)))</f>
        <v/>
      </c>
      <c r="R128" s="67" t="str">
        <f>IF(ROW()-ROW($A$73)&gt;$G$71, "", INDEX(CARB_EFs!J$9:J$2624, MATCH($E128&amp;"_"&amp;$I128&amp;"_"&amp;$G128, CARB_EFs!$B$9:$B$2624, 0)))</f>
        <v/>
      </c>
      <c r="S128" s="67" t="str">
        <f>IF(ROW()-ROW($A$73)&gt;$G$71, "", INDEX(CARB_EFs!H$9:H$2624, MATCH($E128&amp;"_"&amp;$I128&amp;"_"&amp;$G128, CARB_EFs!$B$9:$B$2624, 0)))</f>
        <v/>
      </c>
      <c r="T128" s="67" t="str">
        <f>IF(ROW()-ROW($A$73)&gt;$G$71, "", INDEX(CARB_EFs!F$9:F$2624, MATCH($E128&amp;"_"&amp;$I128&amp;"_"&amp;$G128, CARB_EFs!$B$9:$B$2624, 0)))</f>
        <v/>
      </c>
      <c r="U128" s="66" t="str">
        <f>IF(ROW()-ROW($A$73)&gt;$G$71, "", INDEX(CARB_EFs!G$9:G$2624, MATCH($E128&amp;"_"&amp;$I128&amp;"_"&amp;$G128, CARB_EFs!$B$9:$B$2624, 0)))</f>
        <v/>
      </c>
      <c r="V128" s="72" t="str">
        <f>IF(ROW()-ROW($A$73)&gt;$G$71, "", INDEX(CARB_EFs!T$9:T$64, MATCH($E128&amp;"_"&amp;$I128, CARB_EFs!$M$9:$M$64, 0)))</f>
        <v/>
      </c>
      <c r="W128" s="103" t="str">
        <f>IF(ROW()-ROW($A$73)&gt;$G$71, "", INDEX(CARB_EFs!U$9:U$64, MATCH($E128&amp;"_"&amp;$I128, CARB_EFs!$M$9:$M$64, 0)))</f>
        <v/>
      </c>
      <c r="X128" s="103" t="str">
        <f>IF(ROW()-ROW($A$73)&gt;$G$71, "", INDEX(CARB_EFs!S$9:S$64, MATCH($E128&amp;"_"&amp;$I128, CARB_EFs!$M$9:$M$64, 0)))</f>
        <v/>
      </c>
      <c r="Y128" s="103" t="str">
        <f>IF(ROW()-ROW($A$73)&gt;$G$71, "", INDEX(CARB_EFs!P$9:P$64, MATCH($E128&amp;"_"&amp;$I128, CARB_EFs!$M$9:$M$64, 0)))</f>
        <v/>
      </c>
      <c r="Z128" s="57" t="str">
        <f>IF(ROW()-ROW($A$73)&gt;$G$71, "", INDEX(CARB_EFs!R$9:R$64, MATCH($E128&amp;"_"&amp;$I128, CARB_EFs!$M$9:$M$64, 0)))</f>
        <v/>
      </c>
      <c r="AA128" s="68" t="str">
        <f t="shared" si="46"/>
        <v/>
      </c>
      <c r="AB128" s="67" t="str">
        <f t="shared" si="47"/>
        <v/>
      </c>
      <c r="AC128" s="67" t="str">
        <f t="shared" si="48"/>
        <v/>
      </c>
      <c r="AD128" s="67" t="str">
        <f t="shared" si="49"/>
        <v/>
      </c>
      <c r="AE128" s="67" t="str">
        <f t="shared" si="50"/>
        <v/>
      </c>
      <c r="AF128" s="67" t="str">
        <f t="shared" si="44"/>
        <v/>
      </c>
      <c r="AG128" s="67" t="str">
        <f>IF(ROW()-ROW($A$73)&gt;$G$71, "", CARB_Defaults!L$9*$L128/CARB_Defaults!L$13)</f>
        <v/>
      </c>
      <c r="AH128" s="67" t="str">
        <f>IF(ROW()-ROW($A$73)&gt;$G$71, "", CARB_Defaults!L$10*$L128/CARB_Defaults!L$13)</f>
        <v/>
      </c>
      <c r="AI128" s="66" t="str">
        <f>IF(ROW()-ROW($A$73)&gt;$G$71, "", CARB_Defaults!L$11*$L128/CARB_Defaults!L$13)</f>
        <v/>
      </c>
      <c r="AJ128" s="81" t="str">
        <f t="shared" si="45"/>
        <v/>
      </c>
      <c r="AK128" s="81" t="str">
        <f t="shared" si="32"/>
        <v/>
      </c>
      <c r="AL128" s="81" t="str">
        <f t="shared" si="33"/>
        <v/>
      </c>
      <c r="AM128" s="81" t="str">
        <f t="shared" si="34"/>
        <v/>
      </c>
      <c r="AN128" s="81" t="str">
        <f t="shared" si="35"/>
        <v/>
      </c>
      <c r="AO128" s="82" t="str">
        <f t="shared" si="36"/>
        <v/>
      </c>
      <c r="AP128" s="82" t="str">
        <f t="shared" si="37"/>
        <v/>
      </c>
      <c r="AQ128" s="82" t="str">
        <f t="shared" si="38"/>
        <v/>
      </c>
      <c r="AR128" s="115" t="str">
        <f t="shared" si="39"/>
        <v/>
      </c>
      <c r="AS128" s="117" t="str">
        <f>IF(ROW()-ROW($A$73)&gt;$G$71,"",SUMIFS(CARB_EFs!AA$9:AA$20,CARB_EFs!$W$9:$W$20,Calculations!$J128,CARB_EFs!$Y$9:$Y$20,Calculations!$AV128))</f>
        <v/>
      </c>
      <c r="AT128" s="81" t="str">
        <f>IF(ROW()-ROW($A$73)&gt;$G$71,"",SUMIFS(CARB_EFs!AB$9:AB$20,CARB_EFs!$W$9:$W$20,Calculations!$J128,CARB_EFs!$Y$9:$Y$20,Calculations!$AV128))</f>
        <v/>
      </c>
      <c r="AU128" s="82" t="str">
        <f>IF(ROW()-ROW($A$73)&gt;$G$71,"",SUMIFS(CARB_EFs!AC$9:AC$20,CARB_EFs!$W$9:$W$20,Calculations!$J128,CARB_EFs!$Y$9:$Y$20,Calculations!$AV128))</f>
        <v/>
      </c>
      <c r="AV128" s="74" t="str">
        <f>IF(ROW()-ROW($A$73)&gt;$G$71,"",VLOOKUP($F128,CHOOSE($J128,CARB_EFs!$Y$9:$Y$11,CARB_EFs!$Y$12:$Y$14,CARB_EFs!$Y$15:$Y$17,CARB_EFs!$Y$18:$Y$20),1))</f>
        <v/>
      </c>
    </row>
    <row r="129" spans="2:48" x14ac:dyDescent="0.25">
      <c r="B129" s="44" t="str">
        <f>IF(ROW()-ROW($A$73)&gt;$G$71, "", Input!K83)</f>
        <v/>
      </c>
      <c r="C129" s="40" t="str">
        <f>IF(ROW()-ROW($A$73)&gt;$G$71,"",IF(Input!L83="N/A",INDEX(Input!D$28:D$87,MATCH($B129,Input!$C$28:$C$87,0)),Input!L83))</f>
        <v/>
      </c>
      <c r="D129" s="45" t="str">
        <f t="shared" si="40"/>
        <v/>
      </c>
      <c r="E129" s="45" t="str">
        <f t="array" ref="E129">IF(ROW()-ROW($A$73)&gt;$G$71, "", INDEX(CARB_Defaults!G$16:G$43, MATCH(C129&amp;D129,CARB_Defaults!I$16:I$43&amp;CARB_Defaults!H$16:H$43, 0)))</f>
        <v/>
      </c>
      <c r="F129" s="135" t="str">
        <f>IF(ROW()-ROW($A$73)&gt;$G$71, "", IF(Input!$N83="",$C$71-ROUND(VLOOKUP(C129,CARB_Defaults!$P$9:$T$36,3,FALSE),0),Input!$N83))</f>
        <v/>
      </c>
      <c r="G129" s="135" t="str">
        <f t="shared" si="41"/>
        <v/>
      </c>
      <c r="H129" s="62" t="str">
        <f>IF(ROW()-ROW($A$73)&gt;$G$71, "", IF(Input!O83="",VLOOKUP(C129,CARB_Defaults!$P$9:$T$36,5,FALSE),Input!O83))</f>
        <v/>
      </c>
      <c r="I129" s="45" t="str">
        <f>IF(ROW()-ROW($A$73)&gt;$G$71, "", IF(LEFT(E129,1)&lt;&gt;"C",
INDEX(CARB_Defaults!C$9:C$17,MATCH(H129,CARB_Defaults!D$9:D$17,1)),
INDEX(CARB_Defaults!C$18:C$27,MATCH(H129,CARB_Defaults!D$18:D$27,1))))</f>
        <v/>
      </c>
      <c r="J129" s="45" t="str">
        <f t="shared" si="42"/>
        <v/>
      </c>
      <c r="K129" s="65" t="str">
        <f>IF(ROW()-ROW($A$73)&gt;$G$71,"",INDEX(CARB_Defaults!Q$9:Q$36,MATCH($C129,CARB_Defaults!P$9:P$36,0)))</f>
        <v/>
      </c>
      <c r="L129" s="65" t="str">
        <f>IF(ROW()-ROW($A$73)&gt;$G$71, "", INDEX(CARB_EFs!K$9:K$2624, MATCH($E129&amp;"_"&amp;$I129&amp;"_"&amp;$G129, CARB_EFs!$B$9:$B$2624, 0)))</f>
        <v/>
      </c>
      <c r="M129" s="121" t="str">
        <f>IF(ROW()-ROW($A$73)&gt;$G$71, "", Input!M83)</f>
        <v/>
      </c>
      <c r="N129" s="98" t="str">
        <f>IF(ROW()-ROW($A$73)&gt;$G$71,"",INDEX(CARB_Defaults!S$9:S$36,MATCH($E129,CARB_Defaults!O$9:O$36,0)))</f>
        <v/>
      </c>
      <c r="O129" s="78" t="str">
        <f t="shared" si="43"/>
        <v/>
      </c>
      <c r="P129" s="74" t="str">
        <f>IF(ROW()-ROW($A$73)&gt;$G$71, "", INDEX(CARB_Defaults!R$9:R$36, MATCH(C129, CARB_Defaults!P$9:P$36, 0)))</f>
        <v/>
      </c>
      <c r="Q129" s="69" t="str">
        <f>IF(ROW()-ROW($A$73)&gt;$G$71, "", INDEX(CARB_EFs!I$9:I$2624, MATCH($E129&amp;"_"&amp;$I129&amp;"_"&amp;$G129, CARB_EFs!$B$9:$B$2624, 0)))</f>
        <v/>
      </c>
      <c r="R129" s="67" t="str">
        <f>IF(ROW()-ROW($A$73)&gt;$G$71, "", INDEX(CARB_EFs!J$9:J$2624, MATCH($E129&amp;"_"&amp;$I129&amp;"_"&amp;$G129, CARB_EFs!$B$9:$B$2624, 0)))</f>
        <v/>
      </c>
      <c r="S129" s="67" t="str">
        <f>IF(ROW()-ROW($A$73)&gt;$G$71, "", INDEX(CARB_EFs!H$9:H$2624, MATCH($E129&amp;"_"&amp;$I129&amp;"_"&amp;$G129, CARB_EFs!$B$9:$B$2624, 0)))</f>
        <v/>
      </c>
      <c r="T129" s="67" t="str">
        <f>IF(ROW()-ROW($A$73)&gt;$G$71, "", INDEX(CARB_EFs!F$9:F$2624, MATCH($E129&amp;"_"&amp;$I129&amp;"_"&amp;$G129, CARB_EFs!$B$9:$B$2624, 0)))</f>
        <v/>
      </c>
      <c r="U129" s="66" t="str">
        <f>IF(ROW()-ROW($A$73)&gt;$G$71, "", INDEX(CARB_EFs!G$9:G$2624, MATCH($E129&amp;"_"&amp;$I129&amp;"_"&amp;$G129, CARB_EFs!$B$9:$B$2624, 0)))</f>
        <v/>
      </c>
      <c r="V129" s="72" t="str">
        <f>IF(ROW()-ROW($A$73)&gt;$G$71, "", INDEX(CARB_EFs!T$9:T$64, MATCH($E129&amp;"_"&amp;$I129, CARB_EFs!$M$9:$M$64, 0)))</f>
        <v/>
      </c>
      <c r="W129" s="103" t="str">
        <f>IF(ROW()-ROW($A$73)&gt;$G$71, "", INDEX(CARB_EFs!U$9:U$64, MATCH($E129&amp;"_"&amp;$I129, CARB_EFs!$M$9:$M$64, 0)))</f>
        <v/>
      </c>
      <c r="X129" s="103" t="str">
        <f>IF(ROW()-ROW($A$73)&gt;$G$71, "", INDEX(CARB_EFs!S$9:S$64, MATCH($E129&amp;"_"&amp;$I129, CARB_EFs!$M$9:$M$64, 0)))</f>
        <v/>
      </c>
      <c r="Y129" s="103" t="str">
        <f>IF(ROW()-ROW($A$73)&gt;$G$71, "", INDEX(CARB_EFs!P$9:P$64, MATCH($E129&amp;"_"&amp;$I129, CARB_EFs!$M$9:$M$64, 0)))</f>
        <v/>
      </c>
      <c r="Z129" s="57" t="str">
        <f>IF(ROW()-ROW($A$73)&gt;$G$71, "", INDEX(CARB_EFs!R$9:R$64, MATCH($E129&amp;"_"&amp;$I129, CARB_EFs!$M$9:$M$64, 0)))</f>
        <v/>
      </c>
      <c r="AA129" s="68" t="str">
        <f t="shared" si="46"/>
        <v/>
      </c>
      <c r="AB129" s="67" t="str">
        <f t="shared" si="47"/>
        <v/>
      </c>
      <c r="AC129" s="67" t="str">
        <f t="shared" si="48"/>
        <v/>
      </c>
      <c r="AD129" s="67" t="str">
        <f t="shared" si="49"/>
        <v/>
      </c>
      <c r="AE129" s="67" t="str">
        <f t="shared" si="50"/>
        <v/>
      </c>
      <c r="AF129" s="67" t="str">
        <f t="shared" si="44"/>
        <v/>
      </c>
      <c r="AG129" s="67" t="str">
        <f>IF(ROW()-ROW($A$73)&gt;$G$71, "", CARB_Defaults!L$9*$L129/CARB_Defaults!L$13)</f>
        <v/>
      </c>
      <c r="AH129" s="67" t="str">
        <f>IF(ROW()-ROW($A$73)&gt;$G$71, "", CARB_Defaults!L$10*$L129/CARB_Defaults!L$13)</f>
        <v/>
      </c>
      <c r="AI129" s="66" t="str">
        <f>IF(ROW()-ROW($A$73)&gt;$G$71, "", CARB_Defaults!L$11*$L129/CARB_Defaults!L$13)</f>
        <v/>
      </c>
      <c r="AJ129" s="81" t="str">
        <f t="shared" si="45"/>
        <v/>
      </c>
      <c r="AK129" s="81" t="str">
        <f t="shared" si="32"/>
        <v/>
      </c>
      <c r="AL129" s="81" t="str">
        <f t="shared" si="33"/>
        <v/>
      </c>
      <c r="AM129" s="81" t="str">
        <f t="shared" si="34"/>
        <v/>
      </c>
      <c r="AN129" s="81" t="str">
        <f t="shared" si="35"/>
        <v/>
      </c>
      <c r="AO129" s="82" t="str">
        <f t="shared" si="36"/>
        <v/>
      </c>
      <c r="AP129" s="82" t="str">
        <f t="shared" si="37"/>
        <v/>
      </c>
      <c r="AQ129" s="82" t="str">
        <f t="shared" si="38"/>
        <v/>
      </c>
      <c r="AR129" s="115" t="str">
        <f t="shared" si="39"/>
        <v/>
      </c>
      <c r="AS129" s="117" t="str">
        <f>IF(ROW()-ROW($A$73)&gt;$G$71,"",SUMIFS(CARB_EFs!AA$9:AA$20,CARB_EFs!$W$9:$W$20,Calculations!$J129,CARB_EFs!$Y$9:$Y$20,Calculations!$AV129))</f>
        <v/>
      </c>
      <c r="AT129" s="81" t="str">
        <f>IF(ROW()-ROW($A$73)&gt;$G$71,"",SUMIFS(CARB_EFs!AB$9:AB$20,CARB_EFs!$W$9:$W$20,Calculations!$J129,CARB_EFs!$Y$9:$Y$20,Calculations!$AV129))</f>
        <v/>
      </c>
      <c r="AU129" s="82" t="str">
        <f>IF(ROW()-ROW($A$73)&gt;$G$71,"",SUMIFS(CARB_EFs!AC$9:AC$20,CARB_EFs!$W$9:$W$20,Calculations!$J129,CARB_EFs!$Y$9:$Y$20,Calculations!$AV129))</f>
        <v/>
      </c>
      <c r="AV129" s="74" t="str">
        <f>IF(ROW()-ROW($A$73)&gt;$G$71,"",VLOOKUP($F129,CHOOSE($J129,CARB_EFs!$Y$9:$Y$11,CARB_EFs!$Y$12:$Y$14,CARB_EFs!$Y$15:$Y$17,CARB_EFs!$Y$18:$Y$20),1))</f>
        <v/>
      </c>
    </row>
    <row r="130" spans="2:48" x14ac:dyDescent="0.25">
      <c r="B130" s="44" t="str">
        <f>IF(ROW()-ROW($A$73)&gt;$G$71, "", Input!K84)</f>
        <v/>
      </c>
      <c r="C130" s="40" t="str">
        <f>IF(ROW()-ROW($A$73)&gt;$G$71,"",IF(Input!L84="N/A",INDEX(Input!D$28:D$87,MATCH($B130,Input!$C$28:$C$87,0)),Input!L84))</f>
        <v/>
      </c>
      <c r="D130" s="45" t="str">
        <f t="shared" si="40"/>
        <v/>
      </c>
      <c r="E130" s="45" t="str">
        <f t="array" ref="E130">IF(ROW()-ROW($A$73)&gt;$G$71, "", INDEX(CARB_Defaults!G$16:G$43, MATCH(C130&amp;D130,CARB_Defaults!I$16:I$43&amp;CARB_Defaults!H$16:H$43, 0)))</f>
        <v/>
      </c>
      <c r="F130" s="135" t="str">
        <f>IF(ROW()-ROW($A$73)&gt;$G$71, "", IF(Input!$N84="",$C$71-ROUND(VLOOKUP(C130,CARB_Defaults!$P$9:$T$36,3,FALSE),0),Input!$N84))</f>
        <v/>
      </c>
      <c r="G130" s="135" t="str">
        <f t="shared" si="41"/>
        <v/>
      </c>
      <c r="H130" s="62" t="str">
        <f>IF(ROW()-ROW($A$73)&gt;$G$71, "", IF(Input!O84="",VLOOKUP(C130,CARB_Defaults!$P$9:$T$36,5,FALSE),Input!O84))</f>
        <v/>
      </c>
      <c r="I130" s="45" t="str">
        <f>IF(ROW()-ROW($A$73)&gt;$G$71, "", IF(LEFT(E130,1)&lt;&gt;"C",
INDEX(CARB_Defaults!C$9:C$17,MATCH(H130,CARB_Defaults!D$9:D$17,1)),
INDEX(CARB_Defaults!C$18:C$27,MATCH(H130,CARB_Defaults!D$18:D$27,1))))</f>
        <v/>
      </c>
      <c r="J130" s="45" t="str">
        <f t="shared" si="42"/>
        <v/>
      </c>
      <c r="K130" s="65" t="str">
        <f>IF(ROW()-ROW($A$73)&gt;$G$71,"",INDEX(CARB_Defaults!Q$9:Q$36,MATCH($C130,CARB_Defaults!P$9:P$36,0)))</f>
        <v/>
      </c>
      <c r="L130" s="65" t="str">
        <f>IF(ROW()-ROW($A$73)&gt;$G$71, "", INDEX(CARB_EFs!K$9:K$2624, MATCH($E130&amp;"_"&amp;$I130&amp;"_"&amp;$G130, CARB_EFs!$B$9:$B$2624, 0)))</f>
        <v/>
      </c>
      <c r="M130" s="121" t="str">
        <f>IF(ROW()-ROW($A$73)&gt;$G$71, "", Input!M84)</f>
        <v/>
      </c>
      <c r="N130" s="98" t="str">
        <f>IF(ROW()-ROW($A$73)&gt;$G$71,"",INDEX(CARB_Defaults!S$9:S$36,MATCH($E130,CARB_Defaults!O$9:O$36,0)))</f>
        <v/>
      </c>
      <c r="O130" s="78" t="str">
        <f t="shared" si="43"/>
        <v/>
      </c>
      <c r="P130" s="74" t="str">
        <f>IF(ROW()-ROW($A$73)&gt;$G$71, "", INDEX(CARB_Defaults!R$9:R$36, MATCH(C130, CARB_Defaults!P$9:P$36, 0)))</f>
        <v/>
      </c>
      <c r="Q130" s="69" t="str">
        <f>IF(ROW()-ROW($A$73)&gt;$G$71, "", INDEX(CARB_EFs!I$9:I$2624, MATCH($E130&amp;"_"&amp;$I130&amp;"_"&amp;$G130, CARB_EFs!$B$9:$B$2624, 0)))</f>
        <v/>
      </c>
      <c r="R130" s="67" t="str">
        <f>IF(ROW()-ROW($A$73)&gt;$G$71, "", INDEX(CARB_EFs!J$9:J$2624, MATCH($E130&amp;"_"&amp;$I130&amp;"_"&amp;$G130, CARB_EFs!$B$9:$B$2624, 0)))</f>
        <v/>
      </c>
      <c r="S130" s="67" t="str">
        <f>IF(ROW()-ROW($A$73)&gt;$G$71, "", INDEX(CARB_EFs!H$9:H$2624, MATCH($E130&amp;"_"&amp;$I130&amp;"_"&amp;$G130, CARB_EFs!$B$9:$B$2624, 0)))</f>
        <v/>
      </c>
      <c r="T130" s="67" t="str">
        <f>IF(ROW()-ROW($A$73)&gt;$G$71, "", INDEX(CARB_EFs!F$9:F$2624, MATCH($E130&amp;"_"&amp;$I130&amp;"_"&amp;$G130, CARB_EFs!$B$9:$B$2624, 0)))</f>
        <v/>
      </c>
      <c r="U130" s="66" t="str">
        <f>IF(ROW()-ROW($A$73)&gt;$G$71, "", INDEX(CARB_EFs!G$9:G$2624, MATCH($E130&amp;"_"&amp;$I130&amp;"_"&amp;$G130, CARB_EFs!$B$9:$B$2624, 0)))</f>
        <v/>
      </c>
      <c r="V130" s="72" t="str">
        <f>IF(ROW()-ROW($A$73)&gt;$G$71, "", INDEX(CARB_EFs!T$9:T$64, MATCH($E130&amp;"_"&amp;$I130, CARB_EFs!$M$9:$M$64, 0)))</f>
        <v/>
      </c>
      <c r="W130" s="103" t="str">
        <f>IF(ROW()-ROW($A$73)&gt;$G$71, "", INDEX(CARB_EFs!U$9:U$64, MATCH($E130&amp;"_"&amp;$I130, CARB_EFs!$M$9:$M$64, 0)))</f>
        <v/>
      </c>
      <c r="X130" s="103" t="str">
        <f>IF(ROW()-ROW($A$73)&gt;$G$71, "", INDEX(CARB_EFs!S$9:S$64, MATCH($E130&amp;"_"&amp;$I130, CARB_EFs!$M$9:$M$64, 0)))</f>
        <v/>
      </c>
      <c r="Y130" s="103" t="str">
        <f>IF(ROW()-ROW($A$73)&gt;$G$71, "", INDEX(CARB_EFs!P$9:P$64, MATCH($E130&amp;"_"&amp;$I130, CARB_EFs!$M$9:$M$64, 0)))</f>
        <v/>
      </c>
      <c r="Z130" s="57" t="str">
        <f>IF(ROW()-ROW($A$73)&gt;$G$71, "", INDEX(CARB_EFs!R$9:R$64, MATCH($E130&amp;"_"&amp;$I130, CARB_EFs!$M$9:$M$64, 0)))</f>
        <v/>
      </c>
      <c r="AA130" s="68" t="str">
        <f t="shared" si="46"/>
        <v/>
      </c>
      <c r="AB130" s="67" t="str">
        <f t="shared" si="47"/>
        <v/>
      </c>
      <c r="AC130" s="67" t="str">
        <f t="shared" si="48"/>
        <v/>
      </c>
      <c r="AD130" s="67" t="str">
        <f t="shared" si="49"/>
        <v/>
      </c>
      <c r="AE130" s="67" t="str">
        <f t="shared" si="50"/>
        <v/>
      </c>
      <c r="AF130" s="67" t="str">
        <f t="shared" si="44"/>
        <v/>
      </c>
      <c r="AG130" s="67" t="str">
        <f>IF(ROW()-ROW($A$73)&gt;$G$71, "", CARB_Defaults!L$9*$L130/CARB_Defaults!L$13)</f>
        <v/>
      </c>
      <c r="AH130" s="67" t="str">
        <f>IF(ROW()-ROW($A$73)&gt;$G$71, "", CARB_Defaults!L$10*$L130/CARB_Defaults!L$13)</f>
        <v/>
      </c>
      <c r="AI130" s="66" t="str">
        <f>IF(ROW()-ROW($A$73)&gt;$G$71, "", CARB_Defaults!L$11*$L130/CARB_Defaults!L$13)</f>
        <v/>
      </c>
      <c r="AJ130" s="81" t="str">
        <f t="shared" si="45"/>
        <v/>
      </c>
      <c r="AK130" s="81" t="str">
        <f t="shared" si="32"/>
        <v/>
      </c>
      <c r="AL130" s="81" t="str">
        <f t="shared" si="33"/>
        <v/>
      </c>
      <c r="AM130" s="81" t="str">
        <f t="shared" si="34"/>
        <v/>
      </c>
      <c r="AN130" s="81" t="str">
        <f t="shared" si="35"/>
        <v/>
      </c>
      <c r="AO130" s="82" t="str">
        <f t="shared" si="36"/>
        <v/>
      </c>
      <c r="AP130" s="82" t="str">
        <f t="shared" si="37"/>
        <v/>
      </c>
      <c r="AQ130" s="82" t="str">
        <f t="shared" si="38"/>
        <v/>
      </c>
      <c r="AR130" s="115" t="str">
        <f t="shared" si="39"/>
        <v/>
      </c>
      <c r="AS130" s="117" t="str">
        <f>IF(ROW()-ROW($A$73)&gt;$G$71,"",SUMIFS(CARB_EFs!AA$9:AA$20,CARB_EFs!$W$9:$W$20,Calculations!$J130,CARB_EFs!$Y$9:$Y$20,Calculations!$AV130))</f>
        <v/>
      </c>
      <c r="AT130" s="81" t="str">
        <f>IF(ROW()-ROW($A$73)&gt;$G$71,"",SUMIFS(CARB_EFs!AB$9:AB$20,CARB_EFs!$W$9:$W$20,Calculations!$J130,CARB_EFs!$Y$9:$Y$20,Calculations!$AV130))</f>
        <v/>
      </c>
      <c r="AU130" s="82" t="str">
        <f>IF(ROW()-ROW($A$73)&gt;$G$71,"",SUMIFS(CARB_EFs!AC$9:AC$20,CARB_EFs!$W$9:$W$20,Calculations!$J130,CARB_EFs!$Y$9:$Y$20,Calculations!$AV130))</f>
        <v/>
      </c>
      <c r="AV130" s="74" t="str">
        <f>IF(ROW()-ROW($A$73)&gt;$G$71,"",VLOOKUP($F130,CHOOSE($J130,CARB_EFs!$Y$9:$Y$11,CARB_EFs!$Y$12:$Y$14,CARB_EFs!$Y$15:$Y$17,CARB_EFs!$Y$18:$Y$20),1))</f>
        <v/>
      </c>
    </row>
    <row r="131" spans="2:48" x14ac:dyDescent="0.25">
      <c r="B131" s="44" t="str">
        <f>IF(ROW()-ROW($A$73)&gt;$G$71, "", Input!K85)</f>
        <v/>
      </c>
      <c r="C131" s="40" t="str">
        <f>IF(ROW()-ROW($A$73)&gt;$G$71,"",IF(Input!L85="N/A",INDEX(Input!D$28:D$87,MATCH($B131,Input!$C$28:$C$87,0)),Input!L85))</f>
        <v/>
      </c>
      <c r="D131" s="45" t="str">
        <f t="shared" si="40"/>
        <v/>
      </c>
      <c r="E131" s="45" t="str">
        <f t="array" ref="E131">IF(ROW()-ROW($A$73)&gt;$G$71, "", INDEX(CARB_Defaults!G$16:G$43, MATCH(C131&amp;D131,CARB_Defaults!I$16:I$43&amp;CARB_Defaults!H$16:H$43, 0)))</f>
        <v/>
      </c>
      <c r="F131" s="135" t="str">
        <f>IF(ROW()-ROW($A$73)&gt;$G$71, "", IF(Input!$N85="",$C$71-ROUND(VLOOKUP(C131,CARB_Defaults!$P$9:$T$36,3,FALSE),0),Input!$N85))</f>
        <v/>
      </c>
      <c r="G131" s="135" t="str">
        <f t="shared" si="41"/>
        <v/>
      </c>
      <c r="H131" s="62" t="str">
        <f>IF(ROW()-ROW($A$73)&gt;$G$71, "", IF(Input!O85="",VLOOKUP(C131,CARB_Defaults!$P$9:$T$36,5,FALSE),Input!O85))</f>
        <v/>
      </c>
      <c r="I131" s="45" t="str">
        <f>IF(ROW()-ROW($A$73)&gt;$G$71, "", IF(LEFT(E131,1)&lt;&gt;"C",
INDEX(CARB_Defaults!C$9:C$17,MATCH(H131,CARB_Defaults!D$9:D$17,1)),
INDEX(CARB_Defaults!C$18:C$27,MATCH(H131,CARB_Defaults!D$18:D$27,1))))</f>
        <v/>
      </c>
      <c r="J131" s="45" t="str">
        <f t="shared" si="42"/>
        <v/>
      </c>
      <c r="K131" s="65" t="str">
        <f>IF(ROW()-ROW($A$73)&gt;$G$71,"",INDEX(CARB_Defaults!Q$9:Q$36,MATCH($C131,CARB_Defaults!P$9:P$36,0)))</f>
        <v/>
      </c>
      <c r="L131" s="65" t="str">
        <f>IF(ROW()-ROW($A$73)&gt;$G$71, "", INDEX(CARB_EFs!K$9:K$2624, MATCH($E131&amp;"_"&amp;$I131&amp;"_"&amp;$G131, CARB_EFs!$B$9:$B$2624, 0)))</f>
        <v/>
      </c>
      <c r="M131" s="121" t="str">
        <f>IF(ROW()-ROW($A$73)&gt;$G$71, "", Input!M85)</f>
        <v/>
      </c>
      <c r="N131" s="98" t="str">
        <f>IF(ROW()-ROW($A$73)&gt;$G$71,"",INDEX(CARB_Defaults!S$9:S$36,MATCH($E131,CARB_Defaults!O$9:O$36,0)))</f>
        <v/>
      </c>
      <c r="O131" s="78" t="str">
        <f t="shared" si="43"/>
        <v/>
      </c>
      <c r="P131" s="74" t="str">
        <f>IF(ROW()-ROW($A$73)&gt;$G$71, "", INDEX(CARB_Defaults!R$9:R$36, MATCH(C131, CARB_Defaults!P$9:P$36, 0)))</f>
        <v/>
      </c>
      <c r="Q131" s="69" t="str">
        <f>IF(ROW()-ROW($A$73)&gt;$G$71, "", INDEX(CARB_EFs!I$9:I$2624, MATCH($E131&amp;"_"&amp;$I131&amp;"_"&amp;$G131, CARB_EFs!$B$9:$B$2624, 0)))</f>
        <v/>
      </c>
      <c r="R131" s="67" t="str">
        <f>IF(ROW()-ROW($A$73)&gt;$G$71, "", INDEX(CARB_EFs!J$9:J$2624, MATCH($E131&amp;"_"&amp;$I131&amp;"_"&amp;$G131, CARB_EFs!$B$9:$B$2624, 0)))</f>
        <v/>
      </c>
      <c r="S131" s="67" t="str">
        <f>IF(ROW()-ROW($A$73)&gt;$G$71, "", INDEX(CARB_EFs!H$9:H$2624, MATCH($E131&amp;"_"&amp;$I131&amp;"_"&amp;$G131, CARB_EFs!$B$9:$B$2624, 0)))</f>
        <v/>
      </c>
      <c r="T131" s="67" t="str">
        <f>IF(ROW()-ROW($A$73)&gt;$G$71, "", INDEX(CARB_EFs!F$9:F$2624, MATCH($E131&amp;"_"&amp;$I131&amp;"_"&amp;$G131, CARB_EFs!$B$9:$B$2624, 0)))</f>
        <v/>
      </c>
      <c r="U131" s="66" t="str">
        <f>IF(ROW()-ROW($A$73)&gt;$G$71, "", INDEX(CARB_EFs!G$9:G$2624, MATCH($E131&amp;"_"&amp;$I131&amp;"_"&amp;$G131, CARB_EFs!$B$9:$B$2624, 0)))</f>
        <v/>
      </c>
      <c r="V131" s="72" t="str">
        <f>IF(ROW()-ROW($A$73)&gt;$G$71, "", INDEX(CARB_EFs!T$9:T$64, MATCH($E131&amp;"_"&amp;$I131, CARB_EFs!$M$9:$M$64, 0)))</f>
        <v/>
      </c>
      <c r="W131" s="103" t="str">
        <f>IF(ROW()-ROW($A$73)&gt;$G$71, "", INDEX(CARB_EFs!U$9:U$64, MATCH($E131&amp;"_"&amp;$I131, CARB_EFs!$M$9:$M$64, 0)))</f>
        <v/>
      </c>
      <c r="X131" s="103" t="str">
        <f>IF(ROW()-ROW($A$73)&gt;$G$71, "", INDEX(CARB_EFs!S$9:S$64, MATCH($E131&amp;"_"&amp;$I131, CARB_EFs!$M$9:$M$64, 0)))</f>
        <v/>
      </c>
      <c r="Y131" s="103" t="str">
        <f>IF(ROW()-ROW($A$73)&gt;$G$71, "", INDEX(CARB_EFs!P$9:P$64, MATCH($E131&amp;"_"&amp;$I131, CARB_EFs!$M$9:$M$64, 0)))</f>
        <v/>
      </c>
      <c r="Z131" s="57" t="str">
        <f>IF(ROW()-ROW($A$73)&gt;$G$71, "", INDEX(CARB_EFs!R$9:R$64, MATCH($E131&amp;"_"&amp;$I131, CARB_EFs!$M$9:$M$64, 0)))</f>
        <v/>
      </c>
      <c r="AA131" s="68" t="str">
        <f t="shared" si="46"/>
        <v/>
      </c>
      <c r="AB131" s="67" t="str">
        <f t="shared" si="47"/>
        <v/>
      </c>
      <c r="AC131" s="67" t="str">
        <f t="shared" si="48"/>
        <v/>
      </c>
      <c r="AD131" s="67" t="str">
        <f t="shared" si="49"/>
        <v/>
      </c>
      <c r="AE131" s="67" t="str">
        <f t="shared" si="50"/>
        <v/>
      </c>
      <c r="AF131" s="67" t="str">
        <f t="shared" si="44"/>
        <v/>
      </c>
      <c r="AG131" s="67" t="str">
        <f>IF(ROW()-ROW($A$73)&gt;$G$71, "", CARB_Defaults!L$9*$L131/CARB_Defaults!L$13)</f>
        <v/>
      </c>
      <c r="AH131" s="67" t="str">
        <f>IF(ROW()-ROW($A$73)&gt;$G$71, "", CARB_Defaults!L$10*$L131/CARB_Defaults!L$13)</f>
        <v/>
      </c>
      <c r="AI131" s="66" t="str">
        <f>IF(ROW()-ROW($A$73)&gt;$G$71, "", CARB_Defaults!L$11*$L131/CARB_Defaults!L$13)</f>
        <v/>
      </c>
      <c r="AJ131" s="81" t="str">
        <f t="shared" si="45"/>
        <v/>
      </c>
      <c r="AK131" s="81" t="str">
        <f t="shared" si="32"/>
        <v/>
      </c>
      <c r="AL131" s="81" t="str">
        <f t="shared" si="33"/>
        <v/>
      </c>
      <c r="AM131" s="81" t="str">
        <f t="shared" si="34"/>
        <v/>
      </c>
      <c r="AN131" s="81" t="str">
        <f t="shared" si="35"/>
        <v/>
      </c>
      <c r="AO131" s="82" t="str">
        <f t="shared" si="36"/>
        <v/>
      </c>
      <c r="AP131" s="82" t="str">
        <f t="shared" si="37"/>
        <v/>
      </c>
      <c r="AQ131" s="82" t="str">
        <f t="shared" si="38"/>
        <v/>
      </c>
      <c r="AR131" s="115" t="str">
        <f t="shared" si="39"/>
        <v/>
      </c>
      <c r="AS131" s="117" t="str">
        <f>IF(ROW()-ROW($A$73)&gt;$G$71,"",SUMIFS(CARB_EFs!AA$9:AA$20,CARB_EFs!$W$9:$W$20,Calculations!$J131,CARB_EFs!$Y$9:$Y$20,Calculations!$AV131))</f>
        <v/>
      </c>
      <c r="AT131" s="81" t="str">
        <f>IF(ROW()-ROW($A$73)&gt;$G$71,"",SUMIFS(CARB_EFs!AB$9:AB$20,CARB_EFs!$W$9:$W$20,Calculations!$J131,CARB_EFs!$Y$9:$Y$20,Calculations!$AV131))</f>
        <v/>
      </c>
      <c r="AU131" s="82" t="str">
        <f>IF(ROW()-ROW($A$73)&gt;$G$71,"",SUMIFS(CARB_EFs!AC$9:AC$20,CARB_EFs!$W$9:$W$20,Calculations!$J131,CARB_EFs!$Y$9:$Y$20,Calculations!$AV131))</f>
        <v/>
      </c>
      <c r="AV131" s="74" t="str">
        <f>IF(ROW()-ROW($A$73)&gt;$G$71,"",VLOOKUP($F131,CHOOSE($J131,CARB_EFs!$Y$9:$Y$11,CARB_EFs!$Y$12:$Y$14,CARB_EFs!$Y$15:$Y$17,CARB_EFs!$Y$18:$Y$20),1))</f>
        <v/>
      </c>
    </row>
    <row r="132" spans="2:48" ht="15.75" thickBot="1" x14ac:dyDescent="0.3">
      <c r="B132" s="46" t="str">
        <f>IF(ROW()-ROW($A$73)&gt;$G$71, "", Input!K86)</f>
        <v/>
      </c>
      <c r="C132" s="47" t="str">
        <f>IF(ROW()-ROW($A$73)&gt;$G$71,"",IF(Input!L86="N/A",INDEX(Input!D$28:D$87,MATCH($B132,Input!$C$28:$C$87,0)),Input!L86))</f>
        <v/>
      </c>
      <c r="D132" s="48" t="str">
        <f t="shared" si="40"/>
        <v/>
      </c>
      <c r="E132" s="48" t="str">
        <f t="array" ref="E132">IF(ROW()-ROW($A$73)&gt;$G$71, "", INDEX(CARB_Defaults!G$16:G$43, MATCH(C132&amp;D132,CARB_Defaults!I$16:I$43&amp;CARB_Defaults!H$16:H$43, 0)))</f>
        <v/>
      </c>
      <c r="F132" s="136" t="str">
        <f>IF(ROW()-ROW($A$73)&gt;$G$71, "", IF(Input!$N86="",$C$71-ROUND(VLOOKUP(C132,CARB_Defaults!$P$9:$T$36,3,FALSE),0),Input!$N86))</f>
        <v/>
      </c>
      <c r="G132" s="136" t="str">
        <f t="shared" si="41"/>
        <v/>
      </c>
      <c r="H132" s="63" t="str">
        <f>IF(ROW()-ROW($A$73)&gt;$G$71, "", IF(Input!O86="",VLOOKUP(C132,CARB_Defaults!$P$9:$T$36,5,FALSE),Input!O86))</f>
        <v/>
      </c>
      <c r="I132" s="63" t="str">
        <f>IF(ROW()-ROW($A$73)&gt;$G$71, "", IF(LEFT(E132,1)&lt;&gt;"C",
INDEX(CARB_Defaults!C$9:C$17,MATCH(H132,CARB_Defaults!D$9:D$17,1)),
INDEX(CARB_Defaults!C$18:C$27,MATCH(H132,CARB_Defaults!D$18:D$27,1))))</f>
        <v/>
      </c>
      <c r="J132" s="48" t="str">
        <f t="shared" si="42"/>
        <v/>
      </c>
      <c r="K132" s="48" t="str">
        <f>IF(ROW()-ROW($A$73)&gt;$G$71,"",INDEX(CARB_Defaults!Q$9:Q$36,MATCH($C132,CARB_Defaults!P$9:P$36,0)))</f>
        <v/>
      </c>
      <c r="L132" s="118" t="str">
        <f>IF(ROW()-ROW($A$73)&gt;$G$71, "", INDEX(CARB_EFs!K$9:K$2624, MATCH($E132&amp;"_"&amp;$I132&amp;"_"&amp;$G132, CARB_EFs!$B$9:$B$2624, 0)))</f>
        <v/>
      </c>
      <c r="M132" s="124" t="str">
        <f>IF(ROW()-ROW($A$73)&gt;$G$71, "", Input!M86)</f>
        <v/>
      </c>
      <c r="N132" s="99" t="str">
        <f>IF(ROW()-ROW($A$73)&gt;$G$71,"",INDEX(CARB_Defaults!S$9:S$36,MATCH($E132,CARB_Defaults!O$9:O$36,0)))</f>
        <v/>
      </c>
      <c r="O132" s="96" t="str">
        <f t="shared" si="43"/>
        <v/>
      </c>
      <c r="P132" s="123" t="str">
        <f>IF(ROW()-ROW($A$73)&gt;$G$71, "", INDEX(CARB_Defaults!R$9:R$36, MATCH(C132, CARB_Defaults!P$9:P$36, 0)))</f>
        <v/>
      </c>
      <c r="Q132" s="100" t="str">
        <f>IF(ROW()-ROW($A$73)&gt;$G$71, "", INDEX(CARB_EFs!I$9:I$2624, MATCH($E132&amp;"_"&amp;$I132&amp;"_"&amp;$G132, CARB_EFs!$B$9:$B$2624, 0)))</f>
        <v/>
      </c>
      <c r="R132" s="101" t="str">
        <f>IF(ROW()-ROW($A$73)&gt;$G$71, "", INDEX(CARB_EFs!J$9:J$2624, MATCH($E132&amp;"_"&amp;$I132&amp;"_"&amp;$G132, CARB_EFs!$B$9:$B$2624, 0)))</f>
        <v/>
      </c>
      <c r="S132" s="101" t="str">
        <f>IF(ROW()-ROW($A$73)&gt;$G$71, "", INDEX(CARB_EFs!H$9:H$2624, MATCH($E132&amp;"_"&amp;$I132&amp;"_"&amp;$G132, CARB_EFs!$B$9:$B$2624, 0)))</f>
        <v/>
      </c>
      <c r="T132" s="101" t="str">
        <f>IF(ROW()-ROW($A$73)&gt;$G$71, "", INDEX(CARB_EFs!F$9:F$2624, MATCH($E132&amp;"_"&amp;$I132&amp;"_"&amp;$G132, CARB_EFs!$B$9:$B$2624, 0)))</f>
        <v/>
      </c>
      <c r="U132" s="102" t="str">
        <f>IF(ROW()-ROW($A$73)&gt;$G$71, "", INDEX(CARB_EFs!G$9:G$2624, MATCH($E132&amp;"_"&amp;$I132&amp;"_"&amp;$G132, CARB_EFs!$B$9:$B$2624, 0)))</f>
        <v/>
      </c>
      <c r="V132" s="73" t="str">
        <f>IF(ROW()-ROW($A$73)&gt;$G$71, "", INDEX(CARB_EFs!T$9:T$64, MATCH($E132&amp;"_"&amp;$I132, CARB_EFs!$M$9:$M$64, 0)))</f>
        <v/>
      </c>
      <c r="W132" s="104" t="str">
        <f>IF(ROW()-ROW($A$73)&gt;$G$71, "", INDEX(CARB_EFs!U$9:U$64, MATCH($E132&amp;"_"&amp;$I132, CARB_EFs!$M$9:$M$64, 0)))</f>
        <v/>
      </c>
      <c r="X132" s="104" t="str">
        <f>IF(ROW()-ROW($A$73)&gt;$G$71, "", INDEX(CARB_EFs!S$9:S$64, MATCH($E132&amp;"_"&amp;$I132, CARB_EFs!$M$9:$M$64, 0)))</f>
        <v/>
      </c>
      <c r="Y132" s="104" t="str">
        <f>IF(ROW()-ROW($A$73)&gt;$G$71, "", INDEX(CARB_EFs!P$9:P$64, MATCH($E132&amp;"_"&amp;$I132, CARB_EFs!$M$9:$M$64, 0)))</f>
        <v/>
      </c>
      <c r="Z132" s="58" t="str">
        <f>IF(ROW()-ROW($A$73)&gt;$G$71, "", INDEX(CARB_EFs!R$9:R$64, MATCH($E132&amp;"_"&amp;$I132, CARB_EFs!$M$9:$M$64, 0)))</f>
        <v/>
      </c>
      <c r="AA132" s="105" t="str">
        <f t="shared" si="46"/>
        <v/>
      </c>
      <c r="AB132" s="101" t="str">
        <f t="shared" si="47"/>
        <v/>
      </c>
      <c r="AC132" s="101" t="str">
        <f t="shared" si="48"/>
        <v/>
      </c>
      <c r="AD132" s="101" t="str">
        <f t="shared" si="49"/>
        <v/>
      </c>
      <c r="AE132" s="101" t="str">
        <f t="shared" si="50"/>
        <v/>
      </c>
      <c r="AF132" s="101" t="str">
        <f t="shared" si="44"/>
        <v/>
      </c>
      <c r="AG132" s="101" t="str">
        <f>IF(ROW()-ROW($A$73)&gt;$G$71, "", CARB_Defaults!L$9*$L132/CARB_Defaults!L$13)</f>
        <v/>
      </c>
      <c r="AH132" s="101" t="str">
        <f>IF(ROW()-ROW($A$73)&gt;$G$71, "", CARB_Defaults!L$10*$L132/CARB_Defaults!L$13)</f>
        <v/>
      </c>
      <c r="AI132" s="102" t="str">
        <f>IF(ROW()-ROW($A$73)&gt;$G$71, "", CARB_Defaults!L$11*$L132/CARB_Defaults!L$13)</f>
        <v/>
      </c>
      <c r="AJ132" s="84" t="str">
        <f t="shared" si="45"/>
        <v/>
      </c>
      <c r="AK132" s="85" t="str">
        <f t="shared" si="32"/>
        <v/>
      </c>
      <c r="AL132" s="85" t="str">
        <f t="shared" si="33"/>
        <v/>
      </c>
      <c r="AM132" s="85" t="str">
        <f t="shared" si="34"/>
        <v/>
      </c>
      <c r="AN132" s="85" t="str">
        <f t="shared" si="35"/>
        <v/>
      </c>
      <c r="AO132" s="86" t="str">
        <f t="shared" si="36"/>
        <v/>
      </c>
      <c r="AP132" s="86" t="str">
        <f t="shared" si="37"/>
        <v/>
      </c>
      <c r="AQ132" s="86" t="str">
        <f t="shared" si="38"/>
        <v/>
      </c>
      <c r="AR132" s="116" t="str">
        <f t="shared" si="39"/>
        <v/>
      </c>
      <c r="AS132" s="84" t="str">
        <f>IF(ROW()-ROW($A$73)&gt;$G$71,"",SUMIFS(CARB_EFs!AA$9:AA$20,CARB_EFs!$W$9:$W$20,Calculations!$J132,CARB_EFs!$Y$9:$Y$20,Calculations!$AV132))</f>
        <v/>
      </c>
      <c r="AT132" s="85" t="str">
        <f>IF(ROW()-ROW($A$73)&gt;$G$71,"",SUMIFS(CARB_EFs!AB$9:AB$20,CARB_EFs!$W$9:$W$20,Calculations!$J132,CARB_EFs!$Y$9:$Y$20,Calculations!$AV132))</f>
        <v/>
      </c>
      <c r="AU132" s="86" t="str">
        <f>IF(ROW()-ROW($A$73)&gt;$G$71,"",SUMIFS(CARB_EFs!AC$9:AC$20,CARB_EFs!$W$9:$W$20,Calculations!$J132,CARB_EFs!$Y$9:$Y$20,Calculations!$AV132))</f>
        <v/>
      </c>
      <c r="AV132" s="123" t="str">
        <f>IF(ROW()-ROW($A$73)&gt;$G$71,"",VLOOKUP($F132,CHOOSE($J132,CARB_EFs!$Y$9:$Y$11,CARB_EFs!$Y$12:$Y$14,CARB_EFs!$Y$15:$Y$17,CARB_EFs!$Y$18:$Y$20),1))</f>
        <v/>
      </c>
    </row>
  </sheetData>
  <sheetProtection password="DFA7" sheet="1" objects="1" scenarios="1"/>
  <mergeCells count="14">
    <mergeCell ref="AS8:AV8"/>
    <mergeCell ref="AS72:AV72"/>
    <mergeCell ref="B8:M8"/>
    <mergeCell ref="B72:M72"/>
    <mergeCell ref="AJ8:AR8"/>
    <mergeCell ref="N72:P72"/>
    <mergeCell ref="Q72:U72"/>
    <mergeCell ref="V72:Z72"/>
    <mergeCell ref="AA72:AI72"/>
    <mergeCell ref="AJ72:AR72"/>
    <mergeCell ref="AA8:AI8"/>
    <mergeCell ref="Q8:U8"/>
    <mergeCell ref="V8:Z8"/>
    <mergeCell ref="N8:P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B1:AC2624"/>
  <sheetViews>
    <sheetView workbookViewId="0"/>
  </sheetViews>
  <sheetFormatPr defaultRowHeight="15" x14ac:dyDescent="0.25"/>
  <cols>
    <col min="1" max="1" width="2.85546875" style="6" customWidth="1"/>
    <col min="2" max="2" width="16" style="6" customWidth="1"/>
    <col min="3" max="3" width="14" style="6" customWidth="1"/>
    <col min="4" max="4" width="11.7109375" style="6" customWidth="1"/>
    <col min="5" max="5" width="11.28515625" style="6" customWidth="1"/>
    <col min="6" max="7" width="10.28515625" style="6" customWidth="1"/>
    <col min="8" max="8" width="9.42578125" style="6" customWidth="1"/>
    <col min="9" max="9" width="10.85546875" style="6" customWidth="1"/>
    <col min="10" max="10" width="9.42578125" style="6" customWidth="1"/>
    <col min="11" max="11" width="10.42578125" style="6" customWidth="1"/>
    <col min="12" max="12" width="9.140625" style="6"/>
    <col min="13" max="13" width="14.85546875" style="6" customWidth="1"/>
    <col min="14" max="14" width="14.140625" style="6" customWidth="1"/>
    <col min="15" max="15" width="11.5703125" style="6" customWidth="1"/>
    <col min="16" max="21" width="9.140625" style="6"/>
    <col min="22" max="22" width="9.140625" style="6" customWidth="1"/>
    <col min="23" max="23" width="13.85546875" style="6" customWidth="1"/>
    <col min="24" max="24" width="9.140625" style="6"/>
    <col min="25" max="26" width="9.140625" style="6" customWidth="1"/>
    <col min="27" max="16384" width="9.140625" style="6"/>
  </cols>
  <sheetData>
    <row r="1" spans="2:29" ht="18" x14ac:dyDescent="0.25">
      <c r="B1" s="32" t="s">
        <v>59</v>
      </c>
      <c r="C1" s="32"/>
      <c r="D1" s="32"/>
      <c r="E1" s="32"/>
      <c r="F1" s="32"/>
      <c r="G1" s="32"/>
      <c r="H1" s="32"/>
      <c r="J1" s="32"/>
    </row>
    <row r="2" spans="2:29" x14ac:dyDescent="0.25">
      <c r="B2" s="6" t="s">
        <v>144</v>
      </c>
    </row>
    <row r="3" spans="2:29" ht="15" customHeight="1" x14ac:dyDescent="0.25">
      <c r="B3" s="131" t="s">
        <v>145</v>
      </c>
      <c r="C3" s="38"/>
      <c r="D3" s="38"/>
      <c r="E3" s="38"/>
      <c r="F3" s="38"/>
      <c r="G3" s="38"/>
      <c r="H3" s="38"/>
      <c r="J3" s="38"/>
    </row>
    <row r="4" spans="2:29" x14ac:dyDescent="0.25">
      <c r="B4" s="131" t="s">
        <v>146</v>
      </c>
      <c r="C4" s="38"/>
      <c r="D4" s="38"/>
      <c r="E4" s="38"/>
      <c r="F4" s="38"/>
      <c r="G4" s="38"/>
      <c r="H4" s="38"/>
      <c r="J4" s="38"/>
    </row>
    <row r="5" spans="2:29" x14ac:dyDescent="0.25">
      <c r="B5" s="131" t="s">
        <v>147</v>
      </c>
      <c r="C5" s="38"/>
      <c r="D5" s="38"/>
      <c r="E5" s="38"/>
      <c r="F5" s="38"/>
      <c r="G5" s="38"/>
      <c r="H5" s="38"/>
      <c r="J5" s="38"/>
    </row>
    <row r="6" spans="2:29" x14ac:dyDescent="0.25">
      <c r="C6" s="38"/>
      <c r="D6" s="38"/>
      <c r="E6" s="38"/>
      <c r="F6" s="38"/>
      <c r="G6" s="38"/>
      <c r="H6" s="38"/>
      <c r="I6" s="38"/>
      <c r="J6" s="38"/>
    </row>
    <row r="7" spans="2:29" x14ac:dyDescent="0.25">
      <c r="F7" s="216" t="s">
        <v>84</v>
      </c>
      <c r="G7" s="216"/>
      <c r="H7" s="216"/>
      <c r="I7" s="216"/>
      <c r="J7" s="216"/>
      <c r="K7"/>
      <c r="N7" s="39"/>
      <c r="O7" s="39"/>
      <c r="P7" s="216" t="s">
        <v>195</v>
      </c>
      <c r="Q7" s="216"/>
      <c r="R7" s="216"/>
      <c r="S7" s="216"/>
      <c r="T7" s="216"/>
      <c r="U7" s="216"/>
      <c r="AA7" s="216" t="s">
        <v>116</v>
      </c>
      <c r="AB7" s="216"/>
      <c r="AC7" s="216"/>
    </row>
    <row r="8" spans="2:29" x14ac:dyDescent="0.25">
      <c r="B8" s="34" t="s">
        <v>106</v>
      </c>
      <c r="C8" s="34" t="s">
        <v>70</v>
      </c>
      <c r="D8" s="34" t="s">
        <v>63</v>
      </c>
      <c r="E8" s="34" t="s">
        <v>64</v>
      </c>
      <c r="F8" s="34" t="s">
        <v>54</v>
      </c>
      <c r="G8" s="34" t="s">
        <v>37</v>
      </c>
      <c r="H8" s="34" t="s">
        <v>36</v>
      </c>
      <c r="I8" s="34" t="s">
        <v>93</v>
      </c>
      <c r="J8" s="34" t="s">
        <v>94</v>
      </c>
      <c r="K8" s="34" t="s">
        <v>148</v>
      </c>
      <c r="M8" s="34" t="s">
        <v>106</v>
      </c>
      <c r="N8" s="34" t="s">
        <v>70</v>
      </c>
      <c r="O8" s="34" t="s">
        <v>63</v>
      </c>
      <c r="P8" s="34" t="s">
        <v>54</v>
      </c>
      <c r="Q8" s="34" t="s">
        <v>85</v>
      </c>
      <c r="R8" s="34" t="s">
        <v>37</v>
      </c>
      <c r="S8" s="34" t="s">
        <v>36</v>
      </c>
      <c r="T8" s="34" t="s">
        <v>67</v>
      </c>
      <c r="U8" s="34" t="s">
        <v>94</v>
      </c>
      <c r="W8" s="76" t="s">
        <v>118</v>
      </c>
      <c r="X8" s="76" t="s">
        <v>69</v>
      </c>
      <c r="Y8" s="216" t="s">
        <v>117</v>
      </c>
      <c r="Z8" s="216"/>
      <c r="AA8" s="79" t="s">
        <v>36</v>
      </c>
      <c r="AB8" s="79" t="s">
        <v>67</v>
      </c>
      <c r="AC8" s="79" t="s">
        <v>54</v>
      </c>
    </row>
    <row r="9" spans="2:29" x14ac:dyDescent="0.25">
      <c r="B9" s="35" t="str">
        <f>C9&amp;"_"&amp;D9&amp;"_"&amp;E9</f>
        <v>A1_1_1987</v>
      </c>
      <c r="C9" s="35" t="s">
        <v>65</v>
      </c>
      <c r="D9" s="35">
        <v>1</v>
      </c>
      <c r="E9" s="35">
        <v>1987</v>
      </c>
      <c r="F9" s="35">
        <v>1.84</v>
      </c>
      <c r="G9" s="35">
        <v>3.65</v>
      </c>
      <c r="H9" s="35">
        <v>8.1419999999999995</v>
      </c>
      <c r="I9" s="35">
        <v>0.72199999999999998</v>
      </c>
      <c r="J9" s="43">
        <f>0.92*I9</f>
        <v>0.66424000000000005</v>
      </c>
      <c r="K9" s="35">
        <v>184.15850222</v>
      </c>
      <c r="M9" s="35" t="str">
        <f>N9&amp;"_"&amp;O9</f>
        <v>A1_1</v>
      </c>
      <c r="N9" s="35" t="s">
        <v>65</v>
      </c>
      <c r="O9" s="35">
        <v>1</v>
      </c>
      <c r="P9" s="35">
        <f>Q9</f>
        <v>0.51</v>
      </c>
      <c r="Q9" s="35">
        <v>0.51</v>
      </c>
      <c r="R9" s="35">
        <v>0.41</v>
      </c>
      <c r="S9" s="35">
        <v>0.06</v>
      </c>
      <c r="T9" s="35">
        <v>0.31</v>
      </c>
      <c r="U9" s="35">
        <f>0.92*T9</f>
        <v>0.28520000000000001</v>
      </c>
      <c r="W9" s="35">
        <v>1</v>
      </c>
      <c r="X9" s="35">
        <v>50</v>
      </c>
      <c r="Y9" s="35">
        <v>1960</v>
      </c>
      <c r="Z9" s="35">
        <v>1998</v>
      </c>
      <c r="AA9" s="35">
        <v>0.93</v>
      </c>
      <c r="AB9" s="35">
        <v>0.72</v>
      </c>
      <c r="AC9" s="35">
        <v>0.72</v>
      </c>
    </row>
    <row r="10" spans="2:29" x14ac:dyDescent="0.25">
      <c r="B10" s="35" t="str">
        <f t="shared" ref="B10:B73" si="0">C10&amp;"_"&amp;D10&amp;"_"&amp;E10</f>
        <v>A1_1_1988</v>
      </c>
      <c r="C10" s="35" t="s">
        <v>65</v>
      </c>
      <c r="D10" s="35">
        <v>1</v>
      </c>
      <c r="E10" s="35">
        <v>1988</v>
      </c>
      <c r="F10" s="35">
        <v>1.84</v>
      </c>
      <c r="G10" s="35">
        <v>3.65</v>
      </c>
      <c r="H10" s="35">
        <v>8.1419999999999995</v>
      </c>
      <c r="I10" s="35">
        <v>0.72199999999999998</v>
      </c>
      <c r="J10" s="43">
        <f t="shared" ref="J10:J73" si="1">0.92*I10</f>
        <v>0.66424000000000005</v>
      </c>
      <c r="K10" s="35">
        <v>184.15850222</v>
      </c>
      <c r="M10" s="35" t="str">
        <f t="shared" ref="M10:M64" si="2">N10&amp;"_"&amp;O10</f>
        <v>A1_2</v>
      </c>
      <c r="N10" s="35" t="s">
        <v>65</v>
      </c>
      <c r="O10" s="35">
        <v>2</v>
      </c>
      <c r="P10" s="35">
        <f t="shared" ref="P10:P64" si="3">Q10</f>
        <v>0.28000000000000003</v>
      </c>
      <c r="Q10" s="35">
        <v>0.28000000000000003</v>
      </c>
      <c r="R10" s="35">
        <v>0.16</v>
      </c>
      <c r="S10" s="35">
        <v>0.14000000000000001</v>
      </c>
      <c r="T10" s="35">
        <v>0.44</v>
      </c>
      <c r="U10" s="35">
        <f t="shared" ref="U10:U64" si="4">0.92*T10</f>
        <v>0.40479999999999999</v>
      </c>
      <c r="W10" s="35">
        <v>1</v>
      </c>
      <c r="X10" s="35">
        <v>50</v>
      </c>
      <c r="Y10" s="35">
        <f>Z9+1</f>
        <v>1999</v>
      </c>
      <c r="Z10" s="35">
        <v>2010</v>
      </c>
      <c r="AA10" s="35">
        <v>0.94799999999999995</v>
      </c>
      <c r="AB10" s="35">
        <v>0.8</v>
      </c>
      <c r="AC10" s="35">
        <v>0.72</v>
      </c>
    </row>
    <row r="11" spans="2:29" x14ac:dyDescent="0.25">
      <c r="B11" s="35" t="str">
        <f t="shared" si="0"/>
        <v>A1_1_1989</v>
      </c>
      <c r="C11" s="35" t="s">
        <v>65</v>
      </c>
      <c r="D11" s="35">
        <v>1</v>
      </c>
      <c r="E11" s="35">
        <v>1989</v>
      </c>
      <c r="F11" s="35">
        <v>1.84</v>
      </c>
      <c r="G11" s="35">
        <v>3.65</v>
      </c>
      <c r="H11" s="35">
        <v>8.1419999999999995</v>
      </c>
      <c r="I11" s="35">
        <v>0.72199999999999998</v>
      </c>
      <c r="J11" s="43">
        <f t="shared" si="1"/>
        <v>0.66424000000000005</v>
      </c>
      <c r="K11" s="35">
        <v>184.15850222</v>
      </c>
      <c r="M11" s="35" t="str">
        <f t="shared" si="2"/>
        <v>A1_3</v>
      </c>
      <c r="N11" s="35" t="s">
        <v>65</v>
      </c>
      <c r="O11" s="35">
        <v>3</v>
      </c>
      <c r="P11" s="35">
        <f t="shared" si="3"/>
        <v>0.28000000000000003</v>
      </c>
      <c r="Q11" s="35">
        <v>0.28000000000000003</v>
      </c>
      <c r="R11" s="35">
        <v>0.16</v>
      </c>
      <c r="S11" s="35">
        <v>0.14000000000000001</v>
      </c>
      <c r="T11" s="35">
        <v>0.44</v>
      </c>
      <c r="U11" s="35">
        <f t="shared" si="4"/>
        <v>0.40479999999999999</v>
      </c>
      <c r="W11" s="35">
        <v>1</v>
      </c>
      <c r="X11" s="35">
        <v>50</v>
      </c>
      <c r="Y11" s="35">
        <f>Z10+1</f>
        <v>2011</v>
      </c>
      <c r="Z11" s="35">
        <v>2040</v>
      </c>
      <c r="AA11" s="35">
        <v>0.94799999999999995</v>
      </c>
      <c r="AB11" s="35">
        <v>0.85199999999999998</v>
      </c>
      <c r="AC11" s="35">
        <v>0.72</v>
      </c>
    </row>
    <row r="12" spans="2:29" x14ac:dyDescent="0.25">
      <c r="B12" s="35" t="str">
        <f t="shared" si="0"/>
        <v>A1_1_1990</v>
      </c>
      <c r="C12" s="35" t="s">
        <v>65</v>
      </c>
      <c r="D12" s="35">
        <v>1</v>
      </c>
      <c r="E12" s="35">
        <v>1990</v>
      </c>
      <c r="F12" s="35">
        <v>1.84</v>
      </c>
      <c r="G12" s="35">
        <v>3.65</v>
      </c>
      <c r="H12" s="35">
        <v>8.1419999999999995</v>
      </c>
      <c r="I12" s="35">
        <v>0.72199999999999998</v>
      </c>
      <c r="J12" s="43">
        <f t="shared" si="1"/>
        <v>0.66424000000000005</v>
      </c>
      <c r="K12" s="35">
        <v>184.15850222</v>
      </c>
      <c r="M12" s="35" t="str">
        <f t="shared" si="2"/>
        <v>A1_4</v>
      </c>
      <c r="N12" s="35" t="s">
        <v>65</v>
      </c>
      <c r="O12" s="35">
        <v>4</v>
      </c>
      <c r="P12" s="35">
        <f t="shared" si="3"/>
        <v>0.28000000000000003</v>
      </c>
      <c r="Q12" s="35">
        <v>0.28000000000000003</v>
      </c>
      <c r="R12" s="35">
        <v>0.16</v>
      </c>
      <c r="S12" s="35">
        <v>0.14000000000000001</v>
      </c>
      <c r="T12" s="35">
        <v>0.44</v>
      </c>
      <c r="U12" s="35">
        <f t="shared" si="4"/>
        <v>0.40479999999999999</v>
      </c>
      <c r="W12" s="35">
        <v>2</v>
      </c>
      <c r="X12" s="35">
        <v>100</v>
      </c>
      <c r="Y12" s="35">
        <v>1960</v>
      </c>
      <c r="Z12" s="35">
        <v>1997</v>
      </c>
      <c r="AA12" s="35">
        <v>0.93</v>
      </c>
      <c r="AB12" s="35">
        <v>0.72</v>
      </c>
      <c r="AC12" s="35">
        <v>0.72</v>
      </c>
    </row>
    <row r="13" spans="2:29" x14ac:dyDescent="0.25">
      <c r="B13" s="35" t="str">
        <f t="shared" si="0"/>
        <v>A1_1_1991</v>
      </c>
      <c r="C13" s="35" t="s">
        <v>65</v>
      </c>
      <c r="D13" s="35">
        <v>1</v>
      </c>
      <c r="E13" s="35">
        <v>1991</v>
      </c>
      <c r="F13" s="35">
        <v>1.84</v>
      </c>
      <c r="G13" s="35">
        <v>3.65</v>
      </c>
      <c r="H13" s="35">
        <v>8.1419999999999995</v>
      </c>
      <c r="I13" s="35">
        <v>0.72199999999999998</v>
      </c>
      <c r="J13" s="43">
        <f t="shared" si="1"/>
        <v>0.66424000000000005</v>
      </c>
      <c r="K13" s="35">
        <v>184.15850222</v>
      </c>
      <c r="M13" s="35" t="str">
        <f t="shared" si="2"/>
        <v>A1_5</v>
      </c>
      <c r="N13" s="35" t="s">
        <v>65</v>
      </c>
      <c r="O13" s="35">
        <v>5</v>
      </c>
      <c r="P13" s="35">
        <f t="shared" si="3"/>
        <v>0.44</v>
      </c>
      <c r="Q13" s="35">
        <v>0.44</v>
      </c>
      <c r="R13" s="35">
        <v>0.25</v>
      </c>
      <c r="S13" s="35">
        <v>0.21</v>
      </c>
      <c r="T13" s="35">
        <v>0.67</v>
      </c>
      <c r="U13" s="35">
        <f t="shared" si="4"/>
        <v>0.61640000000000006</v>
      </c>
      <c r="W13" s="35">
        <v>2</v>
      </c>
      <c r="X13" s="35">
        <v>100</v>
      </c>
      <c r="Y13" s="35">
        <f>Z12+1</f>
        <v>1998</v>
      </c>
      <c r="Z13" s="35">
        <v>2010</v>
      </c>
      <c r="AA13" s="35">
        <v>0.94799999999999995</v>
      </c>
      <c r="AB13" s="35">
        <v>0.8</v>
      </c>
      <c r="AC13" s="35">
        <v>0.72</v>
      </c>
    </row>
    <row r="14" spans="2:29" x14ac:dyDescent="0.25">
      <c r="B14" s="35" t="str">
        <f t="shared" si="0"/>
        <v>A1_1_1992</v>
      </c>
      <c r="C14" s="35" t="s">
        <v>65</v>
      </c>
      <c r="D14" s="35">
        <v>1</v>
      </c>
      <c r="E14" s="35">
        <v>1992</v>
      </c>
      <c r="F14" s="35">
        <v>1.84</v>
      </c>
      <c r="G14" s="35">
        <v>3.65</v>
      </c>
      <c r="H14" s="35">
        <v>8.1419999999999995</v>
      </c>
      <c r="I14" s="35">
        <v>0.72199999999999998</v>
      </c>
      <c r="J14" s="43">
        <f t="shared" si="1"/>
        <v>0.66424000000000005</v>
      </c>
      <c r="K14" s="35">
        <v>184.15850222</v>
      </c>
      <c r="M14" s="35" t="str">
        <f t="shared" si="2"/>
        <v>A1_6</v>
      </c>
      <c r="N14" s="35" t="s">
        <v>65</v>
      </c>
      <c r="O14" s="35">
        <v>6</v>
      </c>
      <c r="P14" s="35">
        <f t="shared" si="3"/>
        <v>0.44</v>
      </c>
      <c r="Q14" s="35">
        <v>0.44</v>
      </c>
      <c r="R14" s="35">
        <v>0.25</v>
      </c>
      <c r="S14" s="35">
        <v>0.21</v>
      </c>
      <c r="T14" s="35">
        <v>0.67</v>
      </c>
      <c r="U14" s="35">
        <f t="shared" si="4"/>
        <v>0.61640000000000006</v>
      </c>
      <c r="W14" s="35">
        <v>2</v>
      </c>
      <c r="X14" s="35">
        <v>100</v>
      </c>
      <c r="Y14" s="35">
        <f>Z13+1</f>
        <v>2011</v>
      </c>
      <c r="Z14" s="35">
        <v>2040</v>
      </c>
      <c r="AA14" s="35">
        <v>0.94799999999999995</v>
      </c>
      <c r="AB14" s="35">
        <v>0.85199999999999998</v>
      </c>
      <c r="AC14" s="35">
        <v>0.72</v>
      </c>
    </row>
    <row r="15" spans="2:29" x14ac:dyDescent="0.25">
      <c r="B15" s="35" t="str">
        <f t="shared" si="0"/>
        <v>A1_1_1993</v>
      </c>
      <c r="C15" s="35" t="s">
        <v>65</v>
      </c>
      <c r="D15" s="35">
        <v>1</v>
      </c>
      <c r="E15" s="35">
        <v>1993</v>
      </c>
      <c r="F15" s="35">
        <v>1.84</v>
      </c>
      <c r="G15" s="35">
        <v>3.65</v>
      </c>
      <c r="H15" s="35">
        <v>8.1419999999999995</v>
      </c>
      <c r="I15" s="35">
        <v>0.72199999999999998</v>
      </c>
      <c r="J15" s="43">
        <f t="shared" si="1"/>
        <v>0.66424000000000005</v>
      </c>
      <c r="K15" s="35">
        <v>184.15850222</v>
      </c>
      <c r="M15" s="35" t="str">
        <f t="shared" si="2"/>
        <v>A1_7</v>
      </c>
      <c r="N15" s="35" t="s">
        <v>65</v>
      </c>
      <c r="O15" s="35">
        <v>7</v>
      </c>
      <c r="P15" s="35">
        <f t="shared" si="3"/>
        <v>0.44</v>
      </c>
      <c r="Q15" s="35">
        <v>0.44</v>
      </c>
      <c r="R15" s="35">
        <v>0.25</v>
      </c>
      <c r="S15" s="35">
        <v>0.21</v>
      </c>
      <c r="T15" s="35">
        <v>0.67</v>
      </c>
      <c r="U15" s="35">
        <f t="shared" si="4"/>
        <v>0.61640000000000006</v>
      </c>
      <c r="W15" s="35">
        <v>3</v>
      </c>
      <c r="X15" s="35">
        <v>175</v>
      </c>
      <c r="Y15" s="35">
        <v>1960</v>
      </c>
      <c r="Z15" s="35">
        <v>1996</v>
      </c>
      <c r="AA15" s="35">
        <v>0.93</v>
      </c>
      <c r="AB15" s="35">
        <v>0.72</v>
      </c>
      <c r="AC15" s="35">
        <v>0.72</v>
      </c>
    </row>
    <row r="16" spans="2:29" x14ac:dyDescent="0.25">
      <c r="B16" s="35" t="str">
        <f t="shared" si="0"/>
        <v>A1_1_1994</v>
      </c>
      <c r="C16" s="35" t="s">
        <v>65</v>
      </c>
      <c r="D16" s="35">
        <v>1</v>
      </c>
      <c r="E16" s="35">
        <v>1994</v>
      </c>
      <c r="F16" s="35">
        <v>1.84</v>
      </c>
      <c r="G16" s="35">
        <v>3.65</v>
      </c>
      <c r="H16" s="35">
        <v>8.1419999999999995</v>
      </c>
      <c r="I16" s="35">
        <v>0.72199999999999998</v>
      </c>
      <c r="J16" s="43">
        <f t="shared" si="1"/>
        <v>0.66424000000000005</v>
      </c>
      <c r="K16" s="35">
        <v>184.15850222</v>
      </c>
      <c r="M16" s="35" t="str">
        <f t="shared" si="2"/>
        <v>A1_8</v>
      </c>
      <c r="N16" s="35" t="s">
        <v>65</v>
      </c>
      <c r="O16" s="35">
        <v>8</v>
      </c>
      <c r="P16" s="35">
        <f t="shared" si="3"/>
        <v>0.44</v>
      </c>
      <c r="Q16" s="35">
        <v>0.44</v>
      </c>
      <c r="R16" s="35">
        <v>0.25</v>
      </c>
      <c r="S16" s="35">
        <v>0.21</v>
      </c>
      <c r="T16" s="35">
        <v>0.67</v>
      </c>
      <c r="U16" s="35">
        <f t="shared" si="4"/>
        <v>0.61640000000000006</v>
      </c>
      <c r="W16" s="35">
        <v>3</v>
      </c>
      <c r="X16" s="35">
        <v>175</v>
      </c>
      <c r="Y16" s="35">
        <f>Z15+1</f>
        <v>1997</v>
      </c>
      <c r="Z16" s="35">
        <v>2010</v>
      </c>
      <c r="AA16" s="35">
        <v>0.94799999999999995</v>
      </c>
      <c r="AB16" s="35">
        <v>0.8</v>
      </c>
      <c r="AC16" s="35">
        <v>0.72</v>
      </c>
    </row>
    <row r="17" spans="2:29" x14ac:dyDescent="0.25">
      <c r="B17" s="35" t="str">
        <f t="shared" si="0"/>
        <v>A1_1_1995</v>
      </c>
      <c r="C17" s="35" t="s">
        <v>65</v>
      </c>
      <c r="D17" s="35">
        <v>1</v>
      </c>
      <c r="E17" s="35">
        <v>1995</v>
      </c>
      <c r="F17" s="35">
        <v>1.84</v>
      </c>
      <c r="G17" s="35">
        <v>3.65</v>
      </c>
      <c r="H17" s="35">
        <v>8.1419999999999995</v>
      </c>
      <c r="I17" s="35">
        <v>0.72199999999999998</v>
      </c>
      <c r="J17" s="43">
        <f t="shared" si="1"/>
        <v>0.66424000000000005</v>
      </c>
      <c r="K17" s="35">
        <v>184.15850222</v>
      </c>
      <c r="M17" s="35" t="str">
        <f t="shared" si="2"/>
        <v>A1_9</v>
      </c>
      <c r="N17" s="35" t="s">
        <v>65</v>
      </c>
      <c r="O17" s="35">
        <v>9</v>
      </c>
      <c r="P17" s="35">
        <f t="shared" si="3"/>
        <v>0.44</v>
      </c>
      <c r="Q17" s="35">
        <v>0.44</v>
      </c>
      <c r="R17" s="35">
        <v>0.25</v>
      </c>
      <c r="S17" s="35">
        <v>0.21</v>
      </c>
      <c r="T17" s="35">
        <v>0.67</v>
      </c>
      <c r="U17" s="35">
        <f t="shared" si="4"/>
        <v>0.61640000000000006</v>
      </c>
      <c r="W17" s="35">
        <v>3</v>
      </c>
      <c r="X17" s="35">
        <v>175</v>
      </c>
      <c r="Y17" s="35">
        <f>Z16+1</f>
        <v>2011</v>
      </c>
      <c r="Z17" s="35">
        <v>2040</v>
      </c>
      <c r="AA17" s="35">
        <v>0.94799999999999995</v>
      </c>
      <c r="AB17" s="35">
        <v>0.85199999999999998</v>
      </c>
      <c r="AC17" s="35">
        <v>0.72</v>
      </c>
    </row>
    <row r="18" spans="2:29" x14ac:dyDescent="0.25">
      <c r="B18" s="35" t="str">
        <f t="shared" si="0"/>
        <v>A1_1_1996</v>
      </c>
      <c r="C18" s="35" t="s">
        <v>65</v>
      </c>
      <c r="D18" s="35">
        <v>1</v>
      </c>
      <c r="E18" s="35">
        <v>1996</v>
      </c>
      <c r="F18" s="35">
        <v>1.84</v>
      </c>
      <c r="G18" s="35">
        <v>3.65</v>
      </c>
      <c r="H18" s="35">
        <v>8.1419999999999995</v>
      </c>
      <c r="I18" s="35">
        <v>0.72199999999999998</v>
      </c>
      <c r="J18" s="43">
        <f t="shared" si="1"/>
        <v>0.66424000000000005</v>
      </c>
      <c r="K18" s="35">
        <v>184.15850222</v>
      </c>
      <c r="M18" s="35" t="str">
        <f t="shared" si="2"/>
        <v>A2_1</v>
      </c>
      <c r="N18" s="35" t="s">
        <v>66</v>
      </c>
      <c r="O18" s="35">
        <f>O9</f>
        <v>1</v>
      </c>
      <c r="P18" s="35">
        <f>Q18</f>
        <v>0.51</v>
      </c>
      <c r="Q18" s="35">
        <f t="shared" ref="Q18:T18" si="5">Q9</f>
        <v>0.51</v>
      </c>
      <c r="R18" s="35">
        <f t="shared" si="5"/>
        <v>0.41</v>
      </c>
      <c r="S18" s="35">
        <f t="shared" si="5"/>
        <v>0.06</v>
      </c>
      <c r="T18" s="35">
        <f t="shared" si="5"/>
        <v>0.31</v>
      </c>
      <c r="U18" s="35">
        <f t="shared" si="4"/>
        <v>0.28520000000000001</v>
      </c>
      <c r="W18" s="35">
        <v>4</v>
      </c>
      <c r="X18" s="35">
        <v>9999</v>
      </c>
      <c r="Y18" s="35">
        <v>1960</v>
      </c>
      <c r="Z18" s="35">
        <v>1995</v>
      </c>
      <c r="AA18" s="35">
        <v>0.93</v>
      </c>
      <c r="AB18" s="35">
        <v>0.72</v>
      </c>
      <c r="AC18" s="35">
        <v>0.72</v>
      </c>
    </row>
    <row r="19" spans="2:29" x14ac:dyDescent="0.25">
      <c r="B19" s="35" t="str">
        <f t="shared" si="0"/>
        <v>A1_1_1997</v>
      </c>
      <c r="C19" s="35" t="s">
        <v>65</v>
      </c>
      <c r="D19" s="35">
        <v>1</v>
      </c>
      <c r="E19" s="35">
        <v>1997</v>
      </c>
      <c r="F19" s="35">
        <v>1.84</v>
      </c>
      <c r="G19" s="35">
        <v>3.65</v>
      </c>
      <c r="H19" s="35">
        <v>8.1419999999999995</v>
      </c>
      <c r="I19" s="35">
        <v>0.72199999999999998</v>
      </c>
      <c r="J19" s="43">
        <f t="shared" si="1"/>
        <v>0.66424000000000005</v>
      </c>
      <c r="K19" s="35">
        <v>184.15850222</v>
      </c>
      <c r="M19" s="35" t="str">
        <f t="shared" si="2"/>
        <v>A2_2</v>
      </c>
      <c r="N19" s="35" t="s">
        <v>66</v>
      </c>
      <c r="O19" s="35">
        <f t="shared" ref="O19:T19" si="6">O10</f>
        <v>2</v>
      </c>
      <c r="P19" s="35">
        <f t="shared" si="3"/>
        <v>0.28000000000000003</v>
      </c>
      <c r="Q19" s="35">
        <f t="shared" si="6"/>
        <v>0.28000000000000003</v>
      </c>
      <c r="R19" s="35">
        <f t="shared" si="6"/>
        <v>0.16</v>
      </c>
      <c r="S19" s="35">
        <f t="shared" si="6"/>
        <v>0.14000000000000001</v>
      </c>
      <c r="T19" s="35">
        <f t="shared" si="6"/>
        <v>0.44</v>
      </c>
      <c r="U19" s="35">
        <f t="shared" si="4"/>
        <v>0.40479999999999999</v>
      </c>
      <c r="W19" s="35">
        <v>4</v>
      </c>
      <c r="X19" s="35">
        <v>9999</v>
      </c>
      <c r="Y19" s="35">
        <f>Z18+1</f>
        <v>1996</v>
      </c>
      <c r="Z19" s="35">
        <v>2010</v>
      </c>
      <c r="AA19" s="35">
        <v>0.94799999999999995</v>
      </c>
      <c r="AB19" s="35">
        <v>0.8</v>
      </c>
      <c r="AC19" s="35">
        <v>0.72</v>
      </c>
    </row>
    <row r="20" spans="2:29" x14ac:dyDescent="0.25">
      <c r="B20" s="35" t="str">
        <f t="shared" si="0"/>
        <v>A1_1_1998</v>
      </c>
      <c r="C20" s="35" t="s">
        <v>65</v>
      </c>
      <c r="D20" s="35">
        <v>1</v>
      </c>
      <c r="E20" s="35">
        <v>1998</v>
      </c>
      <c r="F20" s="35">
        <v>1.8</v>
      </c>
      <c r="G20" s="35">
        <v>3.65</v>
      </c>
      <c r="H20" s="35">
        <v>8.1419999999999995</v>
      </c>
      <c r="I20" s="35">
        <v>0.72199999999999998</v>
      </c>
      <c r="J20" s="43">
        <f t="shared" si="1"/>
        <v>0.66424000000000005</v>
      </c>
      <c r="K20" s="35">
        <v>184.15850222</v>
      </c>
      <c r="M20" s="35" t="str">
        <f t="shared" si="2"/>
        <v>A2_3</v>
      </c>
      <c r="N20" s="35" t="s">
        <v>66</v>
      </c>
      <c r="O20" s="35">
        <f t="shared" ref="O20:T20" si="7">O11</f>
        <v>3</v>
      </c>
      <c r="P20" s="35">
        <f t="shared" si="3"/>
        <v>0.28000000000000003</v>
      </c>
      <c r="Q20" s="35">
        <f t="shared" si="7"/>
        <v>0.28000000000000003</v>
      </c>
      <c r="R20" s="35">
        <f t="shared" si="7"/>
        <v>0.16</v>
      </c>
      <c r="S20" s="35">
        <f t="shared" si="7"/>
        <v>0.14000000000000001</v>
      </c>
      <c r="T20" s="35">
        <f t="shared" si="7"/>
        <v>0.44</v>
      </c>
      <c r="U20" s="35">
        <f t="shared" si="4"/>
        <v>0.40479999999999999</v>
      </c>
      <c r="W20" s="35">
        <v>4</v>
      </c>
      <c r="X20" s="35">
        <v>9999</v>
      </c>
      <c r="Y20" s="35">
        <f>Z19+1</f>
        <v>2011</v>
      </c>
      <c r="Z20" s="35">
        <v>2040</v>
      </c>
      <c r="AA20" s="35">
        <v>0.94799999999999995</v>
      </c>
      <c r="AB20" s="35">
        <v>0.85199999999999998</v>
      </c>
      <c r="AC20" s="35">
        <v>0.72</v>
      </c>
    </row>
    <row r="21" spans="2:29" x14ac:dyDescent="0.25">
      <c r="B21" s="35" t="str">
        <f t="shared" si="0"/>
        <v>A1_1_1999</v>
      </c>
      <c r="C21" s="35" t="s">
        <v>65</v>
      </c>
      <c r="D21" s="35">
        <v>1</v>
      </c>
      <c r="E21" s="35">
        <v>1999</v>
      </c>
      <c r="F21" s="35">
        <v>1.8</v>
      </c>
      <c r="G21" s="35">
        <v>3.65</v>
      </c>
      <c r="H21" s="35">
        <v>8.1419999999999995</v>
      </c>
      <c r="I21" s="35">
        <v>0.72199999999999998</v>
      </c>
      <c r="J21" s="43">
        <f t="shared" si="1"/>
        <v>0.66424000000000005</v>
      </c>
      <c r="K21" s="35">
        <v>184.15850222</v>
      </c>
      <c r="M21" s="35" t="str">
        <f t="shared" si="2"/>
        <v>A2_4</v>
      </c>
      <c r="N21" s="35" t="s">
        <v>66</v>
      </c>
      <c r="O21" s="35">
        <f t="shared" ref="O21:T21" si="8">O12</f>
        <v>4</v>
      </c>
      <c r="P21" s="35">
        <f t="shared" si="3"/>
        <v>0.28000000000000003</v>
      </c>
      <c r="Q21" s="35">
        <f t="shared" si="8"/>
        <v>0.28000000000000003</v>
      </c>
      <c r="R21" s="35">
        <f t="shared" si="8"/>
        <v>0.16</v>
      </c>
      <c r="S21" s="35">
        <f t="shared" si="8"/>
        <v>0.14000000000000001</v>
      </c>
      <c r="T21" s="35">
        <f t="shared" si="8"/>
        <v>0.44</v>
      </c>
      <c r="U21" s="35">
        <f t="shared" si="4"/>
        <v>0.40479999999999999</v>
      </c>
    </row>
    <row r="22" spans="2:29" x14ac:dyDescent="0.25">
      <c r="B22" s="35" t="str">
        <f t="shared" si="0"/>
        <v>A1_1_2000</v>
      </c>
      <c r="C22" s="35" t="s">
        <v>65</v>
      </c>
      <c r="D22" s="35">
        <v>1</v>
      </c>
      <c r="E22" s="35">
        <v>2000</v>
      </c>
      <c r="F22" s="35">
        <v>1.8</v>
      </c>
      <c r="G22" s="35">
        <v>3.65</v>
      </c>
      <c r="H22" s="35">
        <v>7.31</v>
      </c>
      <c r="I22" s="35">
        <v>0.72199999999999998</v>
      </c>
      <c r="J22" s="43">
        <f t="shared" si="1"/>
        <v>0.66424000000000005</v>
      </c>
      <c r="K22" s="35">
        <v>184.15850222</v>
      </c>
      <c r="M22" s="35" t="str">
        <f t="shared" si="2"/>
        <v>A2_5</v>
      </c>
      <c r="N22" s="35" t="s">
        <v>66</v>
      </c>
      <c r="O22" s="35">
        <f t="shared" ref="O22:T22" si="9">O13</f>
        <v>5</v>
      </c>
      <c r="P22" s="35">
        <f t="shared" si="3"/>
        <v>0.44</v>
      </c>
      <c r="Q22" s="35">
        <f t="shared" si="9"/>
        <v>0.44</v>
      </c>
      <c r="R22" s="35">
        <f t="shared" si="9"/>
        <v>0.25</v>
      </c>
      <c r="S22" s="35">
        <f t="shared" si="9"/>
        <v>0.21</v>
      </c>
      <c r="T22" s="35">
        <f t="shared" si="9"/>
        <v>0.67</v>
      </c>
      <c r="U22" s="35">
        <f t="shared" si="4"/>
        <v>0.61640000000000006</v>
      </c>
    </row>
    <row r="23" spans="2:29" x14ac:dyDescent="0.25">
      <c r="B23" s="35" t="str">
        <f t="shared" si="0"/>
        <v>A1_1_2001</v>
      </c>
      <c r="C23" s="35" t="s">
        <v>65</v>
      </c>
      <c r="D23" s="35">
        <v>1</v>
      </c>
      <c r="E23" s="35">
        <v>2001</v>
      </c>
      <c r="F23" s="35">
        <v>1.8</v>
      </c>
      <c r="G23" s="35">
        <v>3.65</v>
      </c>
      <c r="H23" s="35">
        <v>7.31</v>
      </c>
      <c r="I23" s="35">
        <v>0.72199999999999998</v>
      </c>
      <c r="J23" s="43">
        <f t="shared" si="1"/>
        <v>0.66424000000000005</v>
      </c>
      <c r="K23" s="35">
        <v>184.15850222</v>
      </c>
      <c r="M23" s="35" t="str">
        <f t="shared" si="2"/>
        <v>A2_6</v>
      </c>
      <c r="N23" s="35" t="s">
        <v>66</v>
      </c>
      <c r="O23" s="35">
        <f t="shared" ref="O23:T23" si="10">O14</f>
        <v>6</v>
      </c>
      <c r="P23" s="35">
        <f t="shared" si="3"/>
        <v>0.44</v>
      </c>
      <c r="Q23" s="35">
        <f t="shared" si="10"/>
        <v>0.44</v>
      </c>
      <c r="R23" s="35">
        <f t="shared" si="10"/>
        <v>0.25</v>
      </c>
      <c r="S23" s="35">
        <f t="shared" si="10"/>
        <v>0.21</v>
      </c>
      <c r="T23" s="35">
        <f t="shared" si="10"/>
        <v>0.67</v>
      </c>
      <c r="U23" s="35">
        <f t="shared" si="4"/>
        <v>0.61640000000000006</v>
      </c>
    </row>
    <row r="24" spans="2:29" x14ac:dyDescent="0.25">
      <c r="B24" s="35" t="str">
        <f t="shared" si="0"/>
        <v>A1_1_2002</v>
      </c>
      <c r="C24" s="35" t="s">
        <v>65</v>
      </c>
      <c r="D24" s="35">
        <v>1</v>
      </c>
      <c r="E24" s="35">
        <v>2002</v>
      </c>
      <c r="F24" s="35">
        <v>1.8</v>
      </c>
      <c r="G24" s="35">
        <v>3.65</v>
      </c>
      <c r="H24" s="35">
        <v>7.31</v>
      </c>
      <c r="I24" s="35">
        <v>0.72199999999999998</v>
      </c>
      <c r="J24" s="43">
        <f t="shared" si="1"/>
        <v>0.66424000000000005</v>
      </c>
      <c r="K24" s="35">
        <v>184.15850222</v>
      </c>
      <c r="M24" s="35" t="str">
        <f t="shared" si="2"/>
        <v>A2_7</v>
      </c>
      <c r="N24" s="35" t="s">
        <v>66</v>
      </c>
      <c r="O24" s="35">
        <f t="shared" ref="O24:T24" si="11">O15</f>
        <v>7</v>
      </c>
      <c r="P24" s="35">
        <f t="shared" si="3"/>
        <v>0.44</v>
      </c>
      <c r="Q24" s="35">
        <f t="shared" si="11"/>
        <v>0.44</v>
      </c>
      <c r="R24" s="35">
        <f t="shared" si="11"/>
        <v>0.25</v>
      </c>
      <c r="S24" s="35">
        <f t="shared" si="11"/>
        <v>0.21</v>
      </c>
      <c r="T24" s="35">
        <f t="shared" si="11"/>
        <v>0.67</v>
      </c>
      <c r="U24" s="35">
        <f t="shared" si="4"/>
        <v>0.61640000000000006</v>
      </c>
    </row>
    <row r="25" spans="2:29" x14ac:dyDescent="0.25">
      <c r="B25" s="35" t="str">
        <f t="shared" si="0"/>
        <v>A1_1_2003</v>
      </c>
      <c r="C25" s="35" t="s">
        <v>65</v>
      </c>
      <c r="D25" s="35">
        <v>1</v>
      </c>
      <c r="E25" s="35">
        <v>2003</v>
      </c>
      <c r="F25" s="35">
        <v>1.8</v>
      </c>
      <c r="G25" s="35">
        <v>3.65</v>
      </c>
      <c r="H25" s="35">
        <v>7.31</v>
      </c>
      <c r="I25" s="35">
        <v>0.72199999999999998</v>
      </c>
      <c r="J25" s="43">
        <f t="shared" si="1"/>
        <v>0.66424000000000005</v>
      </c>
      <c r="K25" s="35">
        <v>184.15850222</v>
      </c>
      <c r="M25" s="35" t="str">
        <f t="shared" si="2"/>
        <v>A2_8</v>
      </c>
      <c r="N25" s="35" t="s">
        <v>66</v>
      </c>
      <c r="O25" s="35">
        <f t="shared" ref="O25:T25" si="12">O16</f>
        <v>8</v>
      </c>
      <c r="P25" s="35">
        <f t="shared" si="3"/>
        <v>0.44</v>
      </c>
      <c r="Q25" s="35">
        <f t="shared" si="12"/>
        <v>0.44</v>
      </c>
      <c r="R25" s="35">
        <f t="shared" si="12"/>
        <v>0.25</v>
      </c>
      <c r="S25" s="35">
        <f t="shared" si="12"/>
        <v>0.21</v>
      </c>
      <c r="T25" s="35">
        <f t="shared" si="12"/>
        <v>0.67</v>
      </c>
      <c r="U25" s="35">
        <f t="shared" si="4"/>
        <v>0.61640000000000006</v>
      </c>
    </row>
    <row r="26" spans="2:29" x14ac:dyDescent="0.25">
      <c r="B26" s="35" t="str">
        <f t="shared" si="0"/>
        <v>A1_1_2004</v>
      </c>
      <c r="C26" s="35" t="s">
        <v>65</v>
      </c>
      <c r="D26" s="35">
        <v>1</v>
      </c>
      <c r="E26" s="35">
        <v>2004</v>
      </c>
      <c r="F26" s="35">
        <v>1.8</v>
      </c>
      <c r="G26" s="35">
        <v>3.65</v>
      </c>
      <c r="H26" s="35">
        <v>7.31</v>
      </c>
      <c r="I26" s="35">
        <v>0.72199999999999998</v>
      </c>
      <c r="J26" s="43">
        <f t="shared" si="1"/>
        <v>0.66424000000000005</v>
      </c>
      <c r="K26" s="35">
        <v>184.15850222</v>
      </c>
      <c r="M26" s="35" t="str">
        <f t="shared" si="2"/>
        <v>A2_9</v>
      </c>
      <c r="N26" s="35" t="s">
        <v>66</v>
      </c>
      <c r="O26" s="35">
        <f t="shared" ref="O26:T26" si="13">O17</f>
        <v>9</v>
      </c>
      <c r="P26" s="35">
        <f t="shared" si="3"/>
        <v>0.44</v>
      </c>
      <c r="Q26" s="35">
        <f t="shared" si="13"/>
        <v>0.44</v>
      </c>
      <c r="R26" s="35">
        <f t="shared" si="13"/>
        <v>0.25</v>
      </c>
      <c r="S26" s="35">
        <f t="shared" si="13"/>
        <v>0.21</v>
      </c>
      <c r="T26" s="35">
        <f t="shared" si="13"/>
        <v>0.67</v>
      </c>
      <c r="U26" s="35">
        <f t="shared" si="4"/>
        <v>0.61640000000000006</v>
      </c>
    </row>
    <row r="27" spans="2:29" x14ac:dyDescent="0.25">
      <c r="B27" s="35" t="str">
        <f t="shared" si="0"/>
        <v>A1_1_2005</v>
      </c>
      <c r="C27" s="35" t="s">
        <v>65</v>
      </c>
      <c r="D27" s="35">
        <v>1</v>
      </c>
      <c r="E27" s="35">
        <v>2005</v>
      </c>
      <c r="F27" s="35">
        <v>1.8</v>
      </c>
      <c r="G27" s="35">
        <v>3.73</v>
      </c>
      <c r="H27" s="35">
        <v>5.32</v>
      </c>
      <c r="I27" s="35">
        <v>0.3</v>
      </c>
      <c r="J27" s="43">
        <f t="shared" si="1"/>
        <v>0.27600000000000002</v>
      </c>
      <c r="K27" s="35">
        <v>184.15850222</v>
      </c>
      <c r="M27" s="35" t="str">
        <f t="shared" si="2"/>
        <v>B1_1</v>
      </c>
      <c r="N27" s="35" t="s">
        <v>72</v>
      </c>
      <c r="O27" s="35">
        <v>1</v>
      </c>
      <c r="P27" s="35">
        <f t="shared" si="3"/>
        <v>0.51</v>
      </c>
      <c r="Q27" s="35">
        <v>0.51</v>
      </c>
      <c r="R27" s="35">
        <v>0.41</v>
      </c>
      <c r="S27" s="35">
        <v>0.06</v>
      </c>
      <c r="T27" s="35">
        <v>0.31</v>
      </c>
      <c r="U27" s="35">
        <f t="shared" si="4"/>
        <v>0.28520000000000001</v>
      </c>
    </row>
    <row r="28" spans="2:29" x14ac:dyDescent="0.25">
      <c r="B28" s="35" t="str">
        <f t="shared" si="0"/>
        <v>A1_1_2006</v>
      </c>
      <c r="C28" s="35" t="s">
        <v>65</v>
      </c>
      <c r="D28" s="35">
        <v>1</v>
      </c>
      <c r="E28" s="35">
        <v>2006</v>
      </c>
      <c r="F28" s="35">
        <v>1.8</v>
      </c>
      <c r="G28" s="35">
        <v>3.73</v>
      </c>
      <c r="H28" s="35">
        <v>5.32</v>
      </c>
      <c r="I28" s="35">
        <v>0.3</v>
      </c>
      <c r="J28" s="43">
        <f t="shared" si="1"/>
        <v>0.27600000000000002</v>
      </c>
      <c r="K28" s="35">
        <v>184.15850222</v>
      </c>
      <c r="M28" s="35" t="str">
        <f t="shared" si="2"/>
        <v>B1_2</v>
      </c>
      <c r="N28" s="35" t="s">
        <v>72</v>
      </c>
      <c r="O28" s="35">
        <v>2</v>
      </c>
      <c r="P28" s="35">
        <f t="shared" si="3"/>
        <v>0.28000000000000003</v>
      </c>
      <c r="Q28" s="35">
        <v>0.28000000000000003</v>
      </c>
      <c r="R28" s="35">
        <v>0.16</v>
      </c>
      <c r="S28" s="35">
        <v>0.14000000000000001</v>
      </c>
      <c r="T28" s="35">
        <v>0.44</v>
      </c>
      <c r="U28" s="35">
        <f t="shared" si="4"/>
        <v>0.40479999999999999</v>
      </c>
    </row>
    <row r="29" spans="2:29" x14ac:dyDescent="0.25">
      <c r="B29" s="35" t="str">
        <f t="shared" si="0"/>
        <v>A1_1_2007</v>
      </c>
      <c r="C29" s="35" t="s">
        <v>65</v>
      </c>
      <c r="D29" s="35">
        <v>1</v>
      </c>
      <c r="E29" s="35">
        <v>2007</v>
      </c>
      <c r="F29" s="35">
        <v>1.8</v>
      </c>
      <c r="G29" s="35">
        <v>3.73</v>
      </c>
      <c r="H29" s="35">
        <v>5.32</v>
      </c>
      <c r="I29" s="35">
        <v>0.3</v>
      </c>
      <c r="J29" s="43">
        <f t="shared" si="1"/>
        <v>0.27600000000000002</v>
      </c>
      <c r="K29" s="35">
        <v>184.15850222</v>
      </c>
      <c r="M29" s="35" t="str">
        <f t="shared" si="2"/>
        <v>B1_3</v>
      </c>
      <c r="N29" s="35" t="s">
        <v>72</v>
      </c>
      <c r="O29" s="35">
        <v>3</v>
      </c>
      <c r="P29" s="35">
        <f t="shared" si="3"/>
        <v>0.28000000000000003</v>
      </c>
      <c r="Q29" s="35">
        <v>0.28000000000000003</v>
      </c>
      <c r="R29" s="35">
        <v>0.16</v>
      </c>
      <c r="S29" s="35">
        <v>0.14000000000000001</v>
      </c>
      <c r="T29" s="35">
        <v>0.44</v>
      </c>
      <c r="U29" s="35">
        <f t="shared" si="4"/>
        <v>0.40479999999999999</v>
      </c>
    </row>
    <row r="30" spans="2:29" x14ac:dyDescent="0.25">
      <c r="B30" s="35" t="str">
        <f t="shared" si="0"/>
        <v>A1_1_2008</v>
      </c>
      <c r="C30" s="35" t="s">
        <v>65</v>
      </c>
      <c r="D30" s="35">
        <v>1</v>
      </c>
      <c r="E30" s="35">
        <v>2008</v>
      </c>
      <c r="F30" s="35">
        <v>1.8</v>
      </c>
      <c r="G30" s="35">
        <v>3.73</v>
      </c>
      <c r="H30" s="35">
        <v>5.32</v>
      </c>
      <c r="I30" s="35">
        <v>0.3</v>
      </c>
      <c r="J30" s="43">
        <f t="shared" si="1"/>
        <v>0.27600000000000002</v>
      </c>
      <c r="K30" s="35">
        <v>184.15850222</v>
      </c>
      <c r="M30" s="35" t="str">
        <f t="shared" si="2"/>
        <v>B1_4</v>
      </c>
      <c r="N30" s="35" t="s">
        <v>72</v>
      </c>
      <c r="O30" s="35">
        <v>4</v>
      </c>
      <c r="P30" s="35">
        <f t="shared" si="3"/>
        <v>0.28000000000000003</v>
      </c>
      <c r="Q30" s="35">
        <v>0.28000000000000003</v>
      </c>
      <c r="R30" s="35">
        <v>0.16</v>
      </c>
      <c r="S30" s="35">
        <v>0.14000000000000001</v>
      </c>
      <c r="T30" s="35">
        <v>0.44</v>
      </c>
      <c r="U30" s="35">
        <f t="shared" si="4"/>
        <v>0.40479999999999999</v>
      </c>
    </row>
    <row r="31" spans="2:29" x14ac:dyDescent="0.25">
      <c r="B31" s="35" t="str">
        <f t="shared" si="0"/>
        <v>A1_1_2009</v>
      </c>
      <c r="C31" s="35" t="s">
        <v>65</v>
      </c>
      <c r="D31" s="35">
        <v>1</v>
      </c>
      <c r="E31" s="35">
        <v>2009</v>
      </c>
      <c r="F31" s="35">
        <v>1.8</v>
      </c>
      <c r="G31" s="35">
        <v>3.73</v>
      </c>
      <c r="H31" s="35">
        <v>5.32</v>
      </c>
      <c r="I31" s="35">
        <v>0.22</v>
      </c>
      <c r="J31" s="43">
        <f t="shared" si="1"/>
        <v>0.2024</v>
      </c>
      <c r="K31" s="35">
        <v>184.15850222</v>
      </c>
      <c r="M31" s="35" t="str">
        <f t="shared" si="2"/>
        <v>B1_5</v>
      </c>
      <c r="N31" s="35" t="s">
        <v>72</v>
      </c>
      <c r="O31" s="35">
        <v>5</v>
      </c>
      <c r="P31" s="35">
        <f t="shared" si="3"/>
        <v>0.44</v>
      </c>
      <c r="Q31" s="35">
        <v>0.44</v>
      </c>
      <c r="R31" s="35">
        <v>0.25</v>
      </c>
      <c r="S31" s="35">
        <v>0.21</v>
      </c>
      <c r="T31" s="35">
        <v>0.67</v>
      </c>
      <c r="U31" s="35">
        <f t="shared" si="4"/>
        <v>0.61640000000000006</v>
      </c>
    </row>
    <row r="32" spans="2:29" x14ac:dyDescent="0.25">
      <c r="B32" s="35" t="str">
        <f t="shared" si="0"/>
        <v>A1_1_2010</v>
      </c>
      <c r="C32" s="35" t="s">
        <v>65</v>
      </c>
      <c r="D32" s="35">
        <v>1</v>
      </c>
      <c r="E32" s="35">
        <v>2010</v>
      </c>
      <c r="F32" s="35">
        <v>1.8</v>
      </c>
      <c r="G32" s="35">
        <v>3.73</v>
      </c>
      <c r="H32" s="35">
        <v>5.32</v>
      </c>
      <c r="I32" s="35">
        <v>0.22</v>
      </c>
      <c r="J32" s="43">
        <f t="shared" si="1"/>
        <v>0.2024</v>
      </c>
      <c r="K32" s="35">
        <v>184.15850222</v>
      </c>
      <c r="M32" s="35" t="str">
        <f t="shared" si="2"/>
        <v>B1_6</v>
      </c>
      <c r="N32" s="35" t="s">
        <v>72</v>
      </c>
      <c r="O32" s="35">
        <v>6</v>
      </c>
      <c r="P32" s="35">
        <f t="shared" si="3"/>
        <v>0.44</v>
      </c>
      <c r="Q32" s="35">
        <v>0.44</v>
      </c>
      <c r="R32" s="35">
        <v>0.25</v>
      </c>
      <c r="S32" s="35">
        <v>0.21</v>
      </c>
      <c r="T32" s="35">
        <v>0.67</v>
      </c>
      <c r="U32" s="35">
        <f t="shared" si="4"/>
        <v>0.61640000000000006</v>
      </c>
    </row>
    <row r="33" spans="2:21" x14ac:dyDescent="0.25">
      <c r="B33" s="35" t="str">
        <f t="shared" si="0"/>
        <v>A1_1_2011</v>
      </c>
      <c r="C33" s="35" t="s">
        <v>65</v>
      </c>
      <c r="D33" s="35">
        <v>1</v>
      </c>
      <c r="E33" s="35">
        <v>2011</v>
      </c>
      <c r="F33" s="35">
        <v>1.8</v>
      </c>
      <c r="G33" s="35">
        <v>3.73</v>
      </c>
      <c r="H33" s="35">
        <v>5.32</v>
      </c>
      <c r="I33" s="35">
        <v>0.22</v>
      </c>
      <c r="J33" s="43">
        <f t="shared" si="1"/>
        <v>0.2024</v>
      </c>
      <c r="K33" s="35">
        <v>184.15850222</v>
      </c>
      <c r="M33" s="35" t="str">
        <f t="shared" si="2"/>
        <v>B1_7</v>
      </c>
      <c r="N33" s="35" t="s">
        <v>72</v>
      </c>
      <c r="O33" s="35">
        <v>7</v>
      </c>
      <c r="P33" s="35">
        <f t="shared" si="3"/>
        <v>0.44</v>
      </c>
      <c r="Q33" s="35">
        <v>0.44</v>
      </c>
      <c r="R33" s="35">
        <v>0.25</v>
      </c>
      <c r="S33" s="35">
        <v>0.21</v>
      </c>
      <c r="T33" s="35">
        <v>0.67</v>
      </c>
      <c r="U33" s="35">
        <f t="shared" si="4"/>
        <v>0.61640000000000006</v>
      </c>
    </row>
    <row r="34" spans="2:21" x14ac:dyDescent="0.25">
      <c r="B34" s="35" t="str">
        <f t="shared" si="0"/>
        <v>A1_1_2012</v>
      </c>
      <c r="C34" s="35" t="s">
        <v>65</v>
      </c>
      <c r="D34" s="35">
        <v>1</v>
      </c>
      <c r="E34" s="35">
        <v>2012</v>
      </c>
      <c r="F34" s="35">
        <v>1.8</v>
      </c>
      <c r="G34" s="35">
        <v>3.73</v>
      </c>
      <c r="H34" s="35">
        <v>5.32</v>
      </c>
      <c r="I34" s="35">
        <v>0.22</v>
      </c>
      <c r="J34" s="43">
        <f t="shared" si="1"/>
        <v>0.2024</v>
      </c>
      <c r="K34" s="35">
        <v>184.15850222</v>
      </c>
      <c r="M34" s="35" t="str">
        <f t="shared" si="2"/>
        <v>B1_8</v>
      </c>
      <c r="N34" s="35" t="s">
        <v>72</v>
      </c>
      <c r="O34" s="35">
        <v>8</v>
      </c>
      <c r="P34" s="35">
        <f t="shared" si="3"/>
        <v>0.44</v>
      </c>
      <c r="Q34" s="35">
        <v>0.44</v>
      </c>
      <c r="R34" s="35">
        <v>0.25</v>
      </c>
      <c r="S34" s="35">
        <v>0.21</v>
      </c>
      <c r="T34" s="35">
        <v>0.67</v>
      </c>
      <c r="U34" s="35">
        <f t="shared" si="4"/>
        <v>0.61640000000000006</v>
      </c>
    </row>
    <row r="35" spans="2:21" x14ac:dyDescent="0.25">
      <c r="B35" s="35" t="str">
        <f t="shared" si="0"/>
        <v>A1_1_2013</v>
      </c>
      <c r="C35" s="35" t="s">
        <v>65</v>
      </c>
      <c r="D35" s="35">
        <v>1</v>
      </c>
      <c r="E35" s="35">
        <v>2013</v>
      </c>
      <c r="F35" s="35">
        <v>1.8</v>
      </c>
      <c r="G35" s="35">
        <v>3.73</v>
      </c>
      <c r="H35" s="35">
        <v>5.32</v>
      </c>
      <c r="I35" s="35">
        <v>0.22</v>
      </c>
      <c r="J35" s="43">
        <f t="shared" si="1"/>
        <v>0.2024</v>
      </c>
      <c r="K35" s="35">
        <v>184.15850222</v>
      </c>
      <c r="M35" s="35" t="str">
        <f t="shared" si="2"/>
        <v>B1_9</v>
      </c>
      <c r="N35" s="35" t="s">
        <v>72</v>
      </c>
      <c r="O35" s="35">
        <v>9</v>
      </c>
      <c r="P35" s="35">
        <f t="shared" si="3"/>
        <v>0.44</v>
      </c>
      <c r="Q35" s="35">
        <v>0.44</v>
      </c>
      <c r="R35" s="35">
        <v>0.25</v>
      </c>
      <c r="S35" s="35">
        <v>0.21</v>
      </c>
      <c r="T35" s="35">
        <v>0.67</v>
      </c>
      <c r="U35" s="35">
        <f t="shared" si="4"/>
        <v>0.61640000000000006</v>
      </c>
    </row>
    <row r="36" spans="2:21" x14ac:dyDescent="0.25">
      <c r="B36" s="35" t="str">
        <f t="shared" si="0"/>
        <v>A1_1_2014</v>
      </c>
      <c r="C36" s="35" t="s">
        <v>65</v>
      </c>
      <c r="D36" s="35">
        <v>1</v>
      </c>
      <c r="E36" s="35">
        <v>2014</v>
      </c>
      <c r="F36" s="35">
        <v>1.8</v>
      </c>
      <c r="G36" s="35">
        <v>3.73</v>
      </c>
      <c r="H36" s="35">
        <v>5.32</v>
      </c>
      <c r="I36" s="35">
        <v>0.22</v>
      </c>
      <c r="J36" s="43">
        <f t="shared" si="1"/>
        <v>0.2024</v>
      </c>
      <c r="K36" s="35">
        <v>184.15850222</v>
      </c>
      <c r="M36" s="35" t="str">
        <f t="shared" si="2"/>
        <v>B2_1</v>
      </c>
      <c r="N36" s="35" t="s">
        <v>73</v>
      </c>
      <c r="O36" s="35">
        <f>O27</f>
        <v>1</v>
      </c>
      <c r="P36" s="35">
        <f t="shared" si="3"/>
        <v>0.51</v>
      </c>
      <c r="Q36" s="35">
        <f t="shared" ref="Q36:T36" si="14">Q27</f>
        <v>0.51</v>
      </c>
      <c r="R36" s="35">
        <f t="shared" si="14"/>
        <v>0.41</v>
      </c>
      <c r="S36" s="35">
        <f t="shared" si="14"/>
        <v>0.06</v>
      </c>
      <c r="T36" s="35">
        <f t="shared" si="14"/>
        <v>0.31</v>
      </c>
      <c r="U36" s="35">
        <f t="shared" si="4"/>
        <v>0.28520000000000001</v>
      </c>
    </row>
    <row r="37" spans="2:21" x14ac:dyDescent="0.25">
      <c r="B37" s="35" t="str">
        <f t="shared" si="0"/>
        <v>A1_1_2015</v>
      </c>
      <c r="C37" s="35" t="s">
        <v>65</v>
      </c>
      <c r="D37" s="35">
        <v>1</v>
      </c>
      <c r="E37" s="35">
        <v>2015</v>
      </c>
      <c r="F37" s="35">
        <v>1.8</v>
      </c>
      <c r="G37" s="35">
        <v>3.73</v>
      </c>
      <c r="H37" s="35">
        <v>5.32</v>
      </c>
      <c r="I37" s="35">
        <v>0.22</v>
      </c>
      <c r="J37" s="43">
        <f t="shared" si="1"/>
        <v>0.2024</v>
      </c>
      <c r="K37" s="35">
        <v>184.15850222</v>
      </c>
      <c r="M37" s="35" t="str">
        <f t="shared" si="2"/>
        <v>B2_2</v>
      </c>
      <c r="N37" s="35" t="s">
        <v>73</v>
      </c>
      <c r="O37" s="35">
        <f t="shared" ref="O37:T37" si="15">O28</f>
        <v>2</v>
      </c>
      <c r="P37" s="35">
        <f t="shared" si="3"/>
        <v>0.28000000000000003</v>
      </c>
      <c r="Q37" s="35">
        <f t="shared" si="15"/>
        <v>0.28000000000000003</v>
      </c>
      <c r="R37" s="35">
        <f t="shared" si="15"/>
        <v>0.16</v>
      </c>
      <c r="S37" s="35">
        <f t="shared" si="15"/>
        <v>0.14000000000000001</v>
      </c>
      <c r="T37" s="35">
        <f t="shared" si="15"/>
        <v>0.44</v>
      </c>
      <c r="U37" s="35">
        <f t="shared" si="4"/>
        <v>0.40479999999999999</v>
      </c>
    </row>
    <row r="38" spans="2:21" x14ac:dyDescent="0.25">
      <c r="B38" s="35" t="str">
        <f t="shared" si="0"/>
        <v>A1_1_2016</v>
      </c>
      <c r="C38" s="35" t="s">
        <v>65</v>
      </c>
      <c r="D38" s="35">
        <v>1</v>
      </c>
      <c r="E38" s="35">
        <v>2016</v>
      </c>
      <c r="F38" s="35">
        <v>1.8</v>
      </c>
      <c r="G38" s="35">
        <v>3.73</v>
      </c>
      <c r="H38" s="35">
        <v>5.32</v>
      </c>
      <c r="I38" s="35">
        <v>0.22</v>
      </c>
      <c r="J38" s="43">
        <f t="shared" si="1"/>
        <v>0.2024</v>
      </c>
      <c r="K38" s="35">
        <v>184.15850222</v>
      </c>
      <c r="M38" s="35" t="str">
        <f t="shared" si="2"/>
        <v>B2_3</v>
      </c>
      <c r="N38" s="35" t="s">
        <v>73</v>
      </c>
      <c r="O38" s="35">
        <f t="shared" ref="O38:T38" si="16">O29</f>
        <v>3</v>
      </c>
      <c r="P38" s="35">
        <f t="shared" si="3"/>
        <v>0.28000000000000003</v>
      </c>
      <c r="Q38" s="35">
        <f t="shared" si="16"/>
        <v>0.28000000000000003</v>
      </c>
      <c r="R38" s="35">
        <f t="shared" si="16"/>
        <v>0.16</v>
      </c>
      <c r="S38" s="35">
        <f t="shared" si="16"/>
        <v>0.14000000000000001</v>
      </c>
      <c r="T38" s="35">
        <f t="shared" si="16"/>
        <v>0.44</v>
      </c>
      <c r="U38" s="35">
        <f t="shared" si="4"/>
        <v>0.40479999999999999</v>
      </c>
    </row>
    <row r="39" spans="2:21" x14ac:dyDescent="0.25">
      <c r="B39" s="35" t="str">
        <f t="shared" si="0"/>
        <v>A1_1_2017</v>
      </c>
      <c r="C39" s="35" t="s">
        <v>65</v>
      </c>
      <c r="D39" s="35">
        <v>1</v>
      </c>
      <c r="E39" s="35">
        <v>2017</v>
      </c>
      <c r="F39" s="35">
        <v>1.8</v>
      </c>
      <c r="G39" s="35">
        <v>3.73</v>
      </c>
      <c r="H39" s="35">
        <v>5.32</v>
      </c>
      <c r="I39" s="35">
        <v>0.22</v>
      </c>
      <c r="J39" s="43">
        <f t="shared" si="1"/>
        <v>0.2024</v>
      </c>
      <c r="K39" s="35">
        <v>184.15850222</v>
      </c>
      <c r="M39" s="35" t="str">
        <f t="shared" si="2"/>
        <v>B2_4</v>
      </c>
      <c r="N39" s="35" t="s">
        <v>73</v>
      </c>
      <c r="O39" s="35">
        <f t="shared" ref="O39:T39" si="17">O30</f>
        <v>4</v>
      </c>
      <c r="P39" s="35">
        <f t="shared" si="3"/>
        <v>0.28000000000000003</v>
      </c>
      <c r="Q39" s="35">
        <f t="shared" si="17"/>
        <v>0.28000000000000003</v>
      </c>
      <c r="R39" s="35">
        <f t="shared" si="17"/>
        <v>0.16</v>
      </c>
      <c r="S39" s="35">
        <f t="shared" si="17"/>
        <v>0.14000000000000001</v>
      </c>
      <c r="T39" s="35">
        <f t="shared" si="17"/>
        <v>0.44</v>
      </c>
      <c r="U39" s="35">
        <f t="shared" si="4"/>
        <v>0.40479999999999999</v>
      </c>
    </row>
    <row r="40" spans="2:21" x14ac:dyDescent="0.25">
      <c r="B40" s="35" t="str">
        <f t="shared" si="0"/>
        <v>A1_1_2018</v>
      </c>
      <c r="C40" s="35" t="s">
        <v>65</v>
      </c>
      <c r="D40" s="35">
        <v>1</v>
      </c>
      <c r="E40" s="35">
        <v>2018</v>
      </c>
      <c r="F40" s="35">
        <v>1.8</v>
      </c>
      <c r="G40" s="35">
        <v>3.73</v>
      </c>
      <c r="H40" s="35">
        <v>5.32</v>
      </c>
      <c r="I40" s="35">
        <v>0.22</v>
      </c>
      <c r="J40" s="43">
        <f t="shared" si="1"/>
        <v>0.2024</v>
      </c>
      <c r="K40" s="35">
        <v>184.15850222</v>
      </c>
      <c r="M40" s="35" t="str">
        <f t="shared" si="2"/>
        <v>B2_5</v>
      </c>
      <c r="N40" s="35" t="s">
        <v>73</v>
      </c>
      <c r="O40" s="35">
        <f t="shared" ref="O40:T40" si="18">O31</f>
        <v>5</v>
      </c>
      <c r="P40" s="35">
        <f t="shared" si="3"/>
        <v>0.44</v>
      </c>
      <c r="Q40" s="35">
        <f t="shared" si="18"/>
        <v>0.44</v>
      </c>
      <c r="R40" s="35">
        <f t="shared" si="18"/>
        <v>0.25</v>
      </c>
      <c r="S40" s="35">
        <f t="shared" si="18"/>
        <v>0.21</v>
      </c>
      <c r="T40" s="35">
        <f t="shared" si="18"/>
        <v>0.67</v>
      </c>
      <c r="U40" s="35">
        <f t="shared" si="4"/>
        <v>0.61640000000000006</v>
      </c>
    </row>
    <row r="41" spans="2:21" x14ac:dyDescent="0.25">
      <c r="B41" s="35" t="str">
        <f t="shared" si="0"/>
        <v>A1_1_2019</v>
      </c>
      <c r="C41" s="35" t="s">
        <v>65</v>
      </c>
      <c r="D41" s="35">
        <v>1</v>
      </c>
      <c r="E41" s="35">
        <v>2019</v>
      </c>
      <c r="F41" s="35">
        <v>1.8</v>
      </c>
      <c r="G41" s="35">
        <v>3.73</v>
      </c>
      <c r="H41" s="35">
        <v>5.32</v>
      </c>
      <c r="I41" s="35">
        <v>0.22</v>
      </c>
      <c r="J41" s="43">
        <f t="shared" si="1"/>
        <v>0.2024</v>
      </c>
      <c r="K41" s="35">
        <v>184.15850222</v>
      </c>
      <c r="M41" s="35" t="str">
        <f t="shared" si="2"/>
        <v>B2_6</v>
      </c>
      <c r="N41" s="35" t="s">
        <v>73</v>
      </c>
      <c r="O41" s="35">
        <f t="shared" ref="O41:T41" si="19">O32</f>
        <v>6</v>
      </c>
      <c r="P41" s="35">
        <f t="shared" si="3"/>
        <v>0.44</v>
      </c>
      <c r="Q41" s="35">
        <f t="shared" si="19"/>
        <v>0.44</v>
      </c>
      <c r="R41" s="35">
        <f t="shared" si="19"/>
        <v>0.25</v>
      </c>
      <c r="S41" s="35">
        <f t="shared" si="19"/>
        <v>0.21</v>
      </c>
      <c r="T41" s="35">
        <f t="shared" si="19"/>
        <v>0.67</v>
      </c>
      <c r="U41" s="35">
        <f t="shared" si="4"/>
        <v>0.61640000000000006</v>
      </c>
    </row>
    <row r="42" spans="2:21" x14ac:dyDescent="0.25">
      <c r="B42" s="35" t="str">
        <f t="shared" si="0"/>
        <v>A1_1_2020</v>
      </c>
      <c r="C42" s="35" t="s">
        <v>65</v>
      </c>
      <c r="D42" s="35">
        <v>1</v>
      </c>
      <c r="E42" s="35">
        <v>2020</v>
      </c>
      <c r="F42" s="35">
        <v>1.8</v>
      </c>
      <c r="G42" s="35">
        <v>3.73</v>
      </c>
      <c r="H42" s="35">
        <v>5.32</v>
      </c>
      <c r="I42" s="35">
        <v>0.22</v>
      </c>
      <c r="J42" s="43">
        <f t="shared" si="1"/>
        <v>0.2024</v>
      </c>
      <c r="K42" s="35">
        <v>184.15850222</v>
      </c>
      <c r="M42" s="35" t="str">
        <f t="shared" si="2"/>
        <v>B2_7</v>
      </c>
      <c r="N42" s="35" t="s">
        <v>73</v>
      </c>
      <c r="O42" s="35">
        <f t="shared" ref="O42:T42" si="20">O33</f>
        <v>7</v>
      </c>
      <c r="P42" s="35">
        <f t="shared" si="3"/>
        <v>0.44</v>
      </c>
      <c r="Q42" s="35">
        <f t="shared" si="20"/>
        <v>0.44</v>
      </c>
      <c r="R42" s="35">
        <f t="shared" si="20"/>
        <v>0.25</v>
      </c>
      <c r="S42" s="35">
        <f t="shared" si="20"/>
        <v>0.21</v>
      </c>
      <c r="T42" s="35">
        <f t="shared" si="20"/>
        <v>0.67</v>
      </c>
      <c r="U42" s="35">
        <f t="shared" si="4"/>
        <v>0.61640000000000006</v>
      </c>
    </row>
    <row r="43" spans="2:21" x14ac:dyDescent="0.25">
      <c r="B43" s="35" t="str">
        <f t="shared" si="0"/>
        <v>A1_2_1987</v>
      </c>
      <c r="C43" s="35" t="s">
        <v>65</v>
      </c>
      <c r="D43" s="35">
        <v>2</v>
      </c>
      <c r="E43" s="35">
        <v>1987</v>
      </c>
      <c r="F43" s="35">
        <v>1.44</v>
      </c>
      <c r="G43" s="35">
        <v>3.504</v>
      </c>
      <c r="H43" s="35">
        <v>15.34</v>
      </c>
      <c r="I43" s="35">
        <v>0.79799999999999993</v>
      </c>
      <c r="J43" s="43">
        <f t="shared" si="1"/>
        <v>0.73415999999999992</v>
      </c>
      <c r="K43" s="35">
        <v>184.15850222</v>
      </c>
      <c r="M43" s="35" t="str">
        <f t="shared" si="2"/>
        <v>B2_8</v>
      </c>
      <c r="N43" s="35" t="s">
        <v>73</v>
      </c>
      <c r="O43" s="35">
        <f t="shared" ref="O43:T43" si="21">O34</f>
        <v>8</v>
      </c>
      <c r="P43" s="35">
        <f t="shared" si="3"/>
        <v>0.44</v>
      </c>
      <c r="Q43" s="35">
        <f t="shared" si="21"/>
        <v>0.44</v>
      </c>
      <c r="R43" s="35">
        <f t="shared" si="21"/>
        <v>0.25</v>
      </c>
      <c r="S43" s="35">
        <f t="shared" si="21"/>
        <v>0.21</v>
      </c>
      <c r="T43" s="35">
        <f t="shared" si="21"/>
        <v>0.67</v>
      </c>
      <c r="U43" s="35">
        <f t="shared" si="4"/>
        <v>0.61640000000000006</v>
      </c>
    </row>
    <row r="44" spans="2:21" x14ac:dyDescent="0.25">
      <c r="B44" s="35" t="str">
        <f t="shared" si="0"/>
        <v>A1_2_1988</v>
      </c>
      <c r="C44" s="35" t="s">
        <v>65</v>
      </c>
      <c r="D44" s="35">
        <v>2</v>
      </c>
      <c r="E44" s="35">
        <v>1988</v>
      </c>
      <c r="F44" s="35">
        <v>1.44</v>
      </c>
      <c r="G44" s="35">
        <v>3.504</v>
      </c>
      <c r="H44" s="35">
        <v>15.34</v>
      </c>
      <c r="I44" s="35">
        <v>0.79799999999999993</v>
      </c>
      <c r="J44" s="43">
        <f t="shared" si="1"/>
        <v>0.73415999999999992</v>
      </c>
      <c r="K44" s="35">
        <v>184.15850222</v>
      </c>
      <c r="M44" s="35" t="str">
        <f t="shared" si="2"/>
        <v>B2_9</v>
      </c>
      <c r="N44" s="35" t="s">
        <v>73</v>
      </c>
      <c r="O44" s="35">
        <f t="shared" ref="O44:T44" si="22">O35</f>
        <v>9</v>
      </c>
      <c r="P44" s="35">
        <f t="shared" si="3"/>
        <v>0.44</v>
      </c>
      <c r="Q44" s="35">
        <f t="shared" si="22"/>
        <v>0.44</v>
      </c>
      <c r="R44" s="35">
        <f t="shared" si="22"/>
        <v>0.25</v>
      </c>
      <c r="S44" s="35">
        <f t="shared" si="22"/>
        <v>0.21</v>
      </c>
      <c r="T44" s="35">
        <f t="shared" si="22"/>
        <v>0.67</v>
      </c>
      <c r="U44" s="35">
        <f t="shared" si="4"/>
        <v>0.61640000000000006</v>
      </c>
    </row>
    <row r="45" spans="2:21" x14ac:dyDescent="0.25">
      <c r="B45" s="35" t="str">
        <f t="shared" si="0"/>
        <v>A1_2_1989</v>
      </c>
      <c r="C45" s="35" t="s">
        <v>65</v>
      </c>
      <c r="D45" s="35">
        <v>2</v>
      </c>
      <c r="E45" s="35">
        <v>1989</v>
      </c>
      <c r="F45" s="35">
        <v>1.44</v>
      </c>
      <c r="G45" s="35">
        <v>3.504</v>
      </c>
      <c r="H45" s="35">
        <v>15.34</v>
      </c>
      <c r="I45" s="35">
        <v>0.79799999999999993</v>
      </c>
      <c r="J45" s="43">
        <f t="shared" si="1"/>
        <v>0.73415999999999992</v>
      </c>
      <c r="K45" s="35">
        <v>184.15850222</v>
      </c>
      <c r="M45" s="35" t="str">
        <f t="shared" si="2"/>
        <v>C1_1</v>
      </c>
      <c r="N45" s="35" t="s">
        <v>74</v>
      </c>
      <c r="O45" s="35">
        <v>1</v>
      </c>
      <c r="P45" s="35">
        <f t="shared" si="3"/>
        <v>0.51</v>
      </c>
      <c r="Q45" s="35">
        <v>0.51</v>
      </c>
      <c r="R45" s="35">
        <v>0.41</v>
      </c>
      <c r="S45" s="35">
        <v>0.06</v>
      </c>
      <c r="T45" s="35">
        <v>0.31</v>
      </c>
      <c r="U45" s="35">
        <f t="shared" si="4"/>
        <v>0.28520000000000001</v>
      </c>
    </row>
    <row r="46" spans="2:21" x14ac:dyDescent="0.25">
      <c r="B46" s="35" t="str">
        <f t="shared" si="0"/>
        <v>A1_2_1990</v>
      </c>
      <c r="C46" s="35" t="s">
        <v>65</v>
      </c>
      <c r="D46" s="35">
        <v>2</v>
      </c>
      <c r="E46" s="35">
        <v>1990</v>
      </c>
      <c r="F46" s="35">
        <v>1.44</v>
      </c>
      <c r="G46" s="35">
        <v>3.504</v>
      </c>
      <c r="H46" s="35">
        <v>15.34</v>
      </c>
      <c r="I46" s="35">
        <v>0.79799999999999993</v>
      </c>
      <c r="J46" s="43">
        <f t="shared" si="1"/>
        <v>0.73415999999999992</v>
      </c>
      <c r="K46" s="35">
        <v>184.15850222</v>
      </c>
      <c r="M46" s="35" t="str">
        <f t="shared" si="2"/>
        <v>C1_2</v>
      </c>
      <c r="N46" s="35" t="s">
        <v>74</v>
      </c>
      <c r="O46" s="35">
        <v>2</v>
      </c>
      <c r="P46" s="35">
        <f t="shared" si="3"/>
        <v>0.51</v>
      </c>
      <c r="Q46" s="35">
        <v>0.51</v>
      </c>
      <c r="R46" s="35">
        <v>0.41</v>
      </c>
      <c r="S46" s="35">
        <v>0.06</v>
      </c>
      <c r="T46" s="35">
        <v>0.31</v>
      </c>
      <c r="U46" s="35">
        <f t="shared" si="4"/>
        <v>0.28520000000000001</v>
      </c>
    </row>
    <row r="47" spans="2:21" x14ac:dyDescent="0.25">
      <c r="B47" s="35" t="str">
        <f t="shared" si="0"/>
        <v>A1_2_1991</v>
      </c>
      <c r="C47" s="35" t="s">
        <v>65</v>
      </c>
      <c r="D47" s="35">
        <v>2</v>
      </c>
      <c r="E47" s="35">
        <v>1991</v>
      </c>
      <c r="F47" s="35">
        <v>1.44</v>
      </c>
      <c r="G47" s="35">
        <v>3.504</v>
      </c>
      <c r="H47" s="35">
        <v>15.34</v>
      </c>
      <c r="I47" s="35">
        <v>0.79799999999999993</v>
      </c>
      <c r="J47" s="43">
        <f t="shared" si="1"/>
        <v>0.73415999999999992</v>
      </c>
      <c r="K47" s="35">
        <v>184.15850222</v>
      </c>
      <c r="M47" s="35" t="str">
        <f t="shared" si="2"/>
        <v>C1_3</v>
      </c>
      <c r="N47" s="35" t="s">
        <v>74</v>
      </c>
      <c r="O47" s="35">
        <v>3</v>
      </c>
      <c r="P47" s="35">
        <f t="shared" si="3"/>
        <v>0.51</v>
      </c>
      <c r="Q47" s="35">
        <v>0.51</v>
      </c>
      <c r="R47" s="35">
        <v>0.41</v>
      </c>
      <c r="S47" s="35">
        <v>0.06</v>
      </c>
      <c r="T47" s="35">
        <v>0.31</v>
      </c>
      <c r="U47" s="35">
        <f t="shared" si="4"/>
        <v>0.28520000000000001</v>
      </c>
    </row>
    <row r="48" spans="2:21" x14ac:dyDescent="0.25">
      <c r="B48" s="35" t="str">
        <f t="shared" si="0"/>
        <v>A1_2_1992</v>
      </c>
      <c r="C48" s="35" t="s">
        <v>65</v>
      </c>
      <c r="D48" s="35">
        <v>2</v>
      </c>
      <c r="E48" s="35">
        <v>1992</v>
      </c>
      <c r="F48" s="35">
        <v>1.44</v>
      </c>
      <c r="G48" s="35">
        <v>3.504</v>
      </c>
      <c r="H48" s="35">
        <v>15.34</v>
      </c>
      <c r="I48" s="35">
        <v>0.79799999999999993</v>
      </c>
      <c r="J48" s="43">
        <f t="shared" si="1"/>
        <v>0.73415999999999992</v>
      </c>
      <c r="K48" s="35">
        <v>184.15850222</v>
      </c>
      <c r="M48" s="35" t="str">
        <f t="shared" si="2"/>
        <v>C1_4</v>
      </c>
      <c r="N48" s="35" t="s">
        <v>74</v>
      </c>
      <c r="O48" s="35">
        <v>4</v>
      </c>
      <c r="P48" s="35">
        <f t="shared" si="3"/>
        <v>0.28000000000000003</v>
      </c>
      <c r="Q48" s="35">
        <v>0.28000000000000003</v>
      </c>
      <c r="R48" s="35">
        <v>0.16</v>
      </c>
      <c r="S48" s="35">
        <v>0.14000000000000001</v>
      </c>
      <c r="T48" s="35">
        <v>0.44</v>
      </c>
      <c r="U48" s="35">
        <f t="shared" si="4"/>
        <v>0.40479999999999999</v>
      </c>
    </row>
    <row r="49" spans="2:21" x14ac:dyDescent="0.25">
      <c r="B49" s="35" t="str">
        <f t="shared" si="0"/>
        <v>A1_2_1993</v>
      </c>
      <c r="C49" s="35" t="s">
        <v>65</v>
      </c>
      <c r="D49" s="35">
        <v>2</v>
      </c>
      <c r="E49" s="35">
        <v>1993</v>
      </c>
      <c r="F49" s="35">
        <v>1.44</v>
      </c>
      <c r="G49" s="35">
        <v>3.504</v>
      </c>
      <c r="H49" s="35">
        <v>15.34</v>
      </c>
      <c r="I49" s="35">
        <v>0.79799999999999993</v>
      </c>
      <c r="J49" s="43">
        <f t="shared" si="1"/>
        <v>0.73415999999999992</v>
      </c>
      <c r="K49" s="35">
        <v>184.15850222</v>
      </c>
      <c r="M49" s="35" t="str">
        <f t="shared" si="2"/>
        <v>C1_5</v>
      </c>
      <c r="N49" s="35" t="s">
        <v>74</v>
      </c>
      <c r="O49" s="35">
        <v>5</v>
      </c>
      <c r="P49" s="35">
        <f t="shared" si="3"/>
        <v>0.28000000000000003</v>
      </c>
      <c r="Q49" s="35">
        <v>0.28000000000000003</v>
      </c>
      <c r="R49" s="35">
        <v>0.16</v>
      </c>
      <c r="S49" s="35">
        <v>0.14000000000000001</v>
      </c>
      <c r="T49" s="35">
        <v>0.44</v>
      </c>
      <c r="U49" s="35">
        <f t="shared" si="4"/>
        <v>0.40479999999999999</v>
      </c>
    </row>
    <row r="50" spans="2:21" x14ac:dyDescent="0.25">
      <c r="B50" s="35" t="str">
        <f t="shared" si="0"/>
        <v>A1_2_1994</v>
      </c>
      <c r="C50" s="35" t="s">
        <v>65</v>
      </c>
      <c r="D50" s="35">
        <v>2</v>
      </c>
      <c r="E50" s="35">
        <v>1994</v>
      </c>
      <c r="F50" s="35">
        <v>1.44</v>
      </c>
      <c r="G50" s="35">
        <v>3.504</v>
      </c>
      <c r="H50" s="35">
        <v>15.34</v>
      </c>
      <c r="I50" s="35">
        <v>0.79799999999999993</v>
      </c>
      <c r="J50" s="43">
        <f t="shared" si="1"/>
        <v>0.73415999999999992</v>
      </c>
      <c r="K50" s="35">
        <v>184.15850222</v>
      </c>
      <c r="M50" s="35" t="str">
        <f t="shared" si="2"/>
        <v>C1_6</v>
      </c>
      <c r="N50" s="35" t="s">
        <v>74</v>
      </c>
      <c r="O50" s="35">
        <v>6</v>
      </c>
      <c r="P50" s="35">
        <f t="shared" si="3"/>
        <v>0.28000000000000003</v>
      </c>
      <c r="Q50" s="35">
        <v>0.28000000000000003</v>
      </c>
      <c r="R50" s="35">
        <v>0.16</v>
      </c>
      <c r="S50" s="35">
        <v>0.14000000000000001</v>
      </c>
      <c r="T50" s="35">
        <v>0.44</v>
      </c>
      <c r="U50" s="35">
        <f t="shared" si="4"/>
        <v>0.40479999999999999</v>
      </c>
    </row>
    <row r="51" spans="2:21" x14ac:dyDescent="0.25">
      <c r="B51" s="35" t="str">
        <f t="shared" si="0"/>
        <v>A1_2_1995</v>
      </c>
      <c r="C51" s="35" t="s">
        <v>65</v>
      </c>
      <c r="D51" s="35">
        <v>2</v>
      </c>
      <c r="E51" s="35">
        <v>1995</v>
      </c>
      <c r="F51" s="35">
        <v>1.44</v>
      </c>
      <c r="G51" s="35">
        <v>3.504</v>
      </c>
      <c r="H51" s="35">
        <v>15.34</v>
      </c>
      <c r="I51" s="35">
        <v>0.79799999999999993</v>
      </c>
      <c r="J51" s="43">
        <f t="shared" si="1"/>
        <v>0.73415999999999992</v>
      </c>
      <c r="K51" s="35">
        <v>184.15850222</v>
      </c>
      <c r="M51" s="35" t="str">
        <f t="shared" si="2"/>
        <v>C1_7</v>
      </c>
      <c r="N51" s="35" t="s">
        <v>74</v>
      </c>
      <c r="O51" s="35">
        <v>7</v>
      </c>
      <c r="P51" s="35">
        <f t="shared" si="3"/>
        <v>0.44</v>
      </c>
      <c r="Q51" s="35">
        <v>0.44</v>
      </c>
      <c r="R51" s="35">
        <v>0.25</v>
      </c>
      <c r="S51" s="35">
        <v>0.21</v>
      </c>
      <c r="T51" s="35">
        <v>0.67</v>
      </c>
      <c r="U51" s="35">
        <f t="shared" si="4"/>
        <v>0.61640000000000006</v>
      </c>
    </row>
    <row r="52" spans="2:21" x14ac:dyDescent="0.25">
      <c r="B52" s="35" t="str">
        <f t="shared" si="0"/>
        <v>A1_2_1996</v>
      </c>
      <c r="C52" s="35" t="s">
        <v>65</v>
      </c>
      <c r="D52" s="35">
        <v>2</v>
      </c>
      <c r="E52" s="35">
        <v>1996</v>
      </c>
      <c r="F52" s="35">
        <v>1.44</v>
      </c>
      <c r="G52" s="35">
        <v>3.504</v>
      </c>
      <c r="H52" s="35">
        <v>15.34</v>
      </c>
      <c r="I52" s="35">
        <v>0.79799999999999993</v>
      </c>
      <c r="J52" s="43">
        <f t="shared" si="1"/>
        <v>0.73415999999999992</v>
      </c>
      <c r="K52" s="35">
        <v>184.15850222</v>
      </c>
      <c r="M52" s="35" t="str">
        <f t="shared" si="2"/>
        <v>C1_8</v>
      </c>
      <c r="N52" s="35" t="s">
        <v>74</v>
      </c>
      <c r="O52" s="35">
        <v>8</v>
      </c>
      <c r="P52" s="35">
        <f t="shared" si="3"/>
        <v>0.44</v>
      </c>
      <c r="Q52" s="35">
        <v>0.44</v>
      </c>
      <c r="R52" s="35">
        <v>0.25</v>
      </c>
      <c r="S52" s="35">
        <v>0.21</v>
      </c>
      <c r="T52" s="35">
        <v>0.67</v>
      </c>
      <c r="U52" s="35">
        <f t="shared" si="4"/>
        <v>0.61640000000000006</v>
      </c>
    </row>
    <row r="53" spans="2:21" x14ac:dyDescent="0.25">
      <c r="B53" s="35" t="str">
        <f t="shared" si="0"/>
        <v>A1_2_1997</v>
      </c>
      <c r="C53" s="35" t="s">
        <v>65</v>
      </c>
      <c r="D53" s="35">
        <v>2</v>
      </c>
      <c r="E53" s="35">
        <v>1997</v>
      </c>
      <c r="F53" s="35">
        <v>0.99</v>
      </c>
      <c r="G53" s="35">
        <v>2.5477000000000003</v>
      </c>
      <c r="H53" s="35">
        <v>10.324999999999999</v>
      </c>
      <c r="I53" s="35">
        <v>0.65549999999999997</v>
      </c>
      <c r="J53" s="43">
        <f t="shared" si="1"/>
        <v>0.60306000000000004</v>
      </c>
      <c r="K53" s="35">
        <v>184.15850222</v>
      </c>
      <c r="M53" s="35" t="str">
        <f t="shared" si="2"/>
        <v>C1_9</v>
      </c>
      <c r="N53" s="35" t="s">
        <v>74</v>
      </c>
      <c r="O53" s="35">
        <v>9</v>
      </c>
      <c r="P53" s="35">
        <f t="shared" si="3"/>
        <v>0.44</v>
      </c>
      <c r="Q53" s="35">
        <v>0.44</v>
      </c>
      <c r="R53" s="35">
        <v>0.25</v>
      </c>
      <c r="S53" s="35">
        <v>0.21</v>
      </c>
      <c r="T53" s="35">
        <v>0.67</v>
      </c>
      <c r="U53" s="35">
        <f t="shared" si="4"/>
        <v>0.61640000000000006</v>
      </c>
    </row>
    <row r="54" spans="2:21" x14ac:dyDescent="0.25">
      <c r="B54" s="35" t="str">
        <f t="shared" si="0"/>
        <v>A1_2_1998</v>
      </c>
      <c r="C54" s="35" t="s">
        <v>65</v>
      </c>
      <c r="D54" s="35">
        <v>2</v>
      </c>
      <c r="E54" s="35">
        <v>1998</v>
      </c>
      <c r="F54" s="35">
        <v>0.99</v>
      </c>
      <c r="G54" s="35">
        <v>2.5477000000000003</v>
      </c>
      <c r="H54" s="35">
        <v>10.324999999999999</v>
      </c>
      <c r="I54" s="35">
        <v>0.65549999999999997</v>
      </c>
      <c r="J54" s="43">
        <f t="shared" si="1"/>
        <v>0.60306000000000004</v>
      </c>
      <c r="K54" s="35">
        <v>184.15850222</v>
      </c>
      <c r="M54" s="35" t="str">
        <f t="shared" si="2"/>
        <v>C1_10</v>
      </c>
      <c r="N54" s="35" t="s">
        <v>74</v>
      </c>
      <c r="O54" s="35">
        <v>10</v>
      </c>
      <c r="P54" s="35">
        <f t="shared" si="3"/>
        <v>0.44</v>
      </c>
      <c r="Q54" s="35">
        <v>0.44</v>
      </c>
      <c r="R54" s="35">
        <v>0.25</v>
      </c>
      <c r="S54" s="35">
        <v>0.21</v>
      </c>
      <c r="T54" s="35">
        <v>0.67</v>
      </c>
      <c r="U54" s="35">
        <f t="shared" si="4"/>
        <v>0.61640000000000006</v>
      </c>
    </row>
    <row r="55" spans="2:21" x14ac:dyDescent="0.25">
      <c r="B55" s="35" t="str">
        <f t="shared" si="0"/>
        <v>A1_2_1999</v>
      </c>
      <c r="C55" s="35" t="s">
        <v>65</v>
      </c>
      <c r="D55" s="35">
        <v>2</v>
      </c>
      <c r="E55" s="35">
        <v>1999</v>
      </c>
      <c r="F55" s="35">
        <v>0.99</v>
      </c>
      <c r="G55" s="35">
        <v>2.5477000000000003</v>
      </c>
      <c r="H55" s="35">
        <v>10.324999999999999</v>
      </c>
      <c r="I55" s="35">
        <v>0.65549999999999997</v>
      </c>
      <c r="J55" s="43">
        <f t="shared" si="1"/>
        <v>0.60306000000000004</v>
      </c>
      <c r="K55" s="35">
        <v>184.15850222</v>
      </c>
      <c r="M55" s="35" t="str">
        <f t="shared" si="2"/>
        <v>C2_1</v>
      </c>
      <c r="N55" s="35" t="s">
        <v>81</v>
      </c>
      <c r="O55" s="35">
        <f>O45</f>
        <v>1</v>
      </c>
      <c r="P55" s="35">
        <f t="shared" si="3"/>
        <v>0.51</v>
      </c>
      <c r="Q55" s="35">
        <f t="shared" ref="Q55:T55" si="23">Q45</f>
        <v>0.51</v>
      </c>
      <c r="R55" s="35">
        <f t="shared" si="23"/>
        <v>0.41</v>
      </c>
      <c r="S55" s="35">
        <f t="shared" si="23"/>
        <v>0.06</v>
      </c>
      <c r="T55" s="35">
        <f t="shared" si="23"/>
        <v>0.31</v>
      </c>
      <c r="U55" s="35">
        <f t="shared" si="4"/>
        <v>0.28520000000000001</v>
      </c>
    </row>
    <row r="56" spans="2:21" x14ac:dyDescent="0.25">
      <c r="B56" s="35" t="str">
        <f t="shared" si="0"/>
        <v>A1_2_2000</v>
      </c>
      <c r="C56" s="35" t="s">
        <v>65</v>
      </c>
      <c r="D56" s="35">
        <v>2</v>
      </c>
      <c r="E56" s="35">
        <v>2000</v>
      </c>
      <c r="F56" s="35">
        <v>0.99</v>
      </c>
      <c r="G56" s="35">
        <v>2.5477000000000003</v>
      </c>
      <c r="H56" s="35">
        <v>7.31</v>
      </c>
      <c r="I56" s="35">
        <v>0.65549999999999997</v>
      </c>
      <c r="J56" s="43">
        <f t="shared" si="1"/>
        <v>0.60306000000000004</v>
      </c>
      <c r="K56" s="35">
        <v>184.15850222</v>
      </c>
      <c r="M56" s="35" t="str">
        <f t="shared" si="2"/>
        <v>C2_2</v>
      </c>
      <c r="N56" s="35" t="s">
        <v>81</v>
      </c>
      <c r="O56" s="35">
        <f t="shared" ref="O56:T56" si="24">O46</f>
        <v>2</v>
      </c>
      <c r="P56" s="35">
        <f t="shared" si="3"/>
        <v>0.51</v>
      </c>
      <c r="Q56" s="35">
        <f t="shared" si="24"/>
        <v>0.51</v>
      </c>
      <c r="R56" s="35">
        <f t="shared" si="24"/>
        <v>0.41</v>
      </c>
      <c r="S56" s="35">
        <f t="shared" si="24"/>
        <v>0.06</v>
      </c>
      <c r="T56" s="35">
        <f t="shared" si="24"/>
        <v>0.31</v>
      </c>
      <c r="U56" s="35">
        <f t="shared" si="4"/>
        <v>0.28520000000000001</v>
      </c>
    </row>
    <row r="57" spans="2:21" x14ac:dyDescent="0.25">
      <c r="B57" s="35" t="str">
        <f t="shared" si="0"/>
        <v>A1_2_2001</v>
      </c>
      <c r="C57" s="35" t="s">
        <v>65</v>
      </c>
      <c r="D57" s="35">
        <v>2</v>
      </c>
      <c r="E57" s="35">
        <v>2001</v>
      </c>
      <c r="F57" s="35">
        <v>0.99</v>
      </c>
      <c r="G57" s="35">
        <v>2.5477000000000003</v>
      </c>
      <c r="H57" s="35">
        <v>7.31</v>
      </c>
      <c r="I57" s="35">
        <v>0.65549999999999997</v>
      </c>
      <c r="J57" s="43">
        <f t="shared" si="1"/>
        <v>0.60306000000000004</v>
      </c>
      <c r="K57" s="35">
        <v>184.15850222</v>
      </c>
      <c r="M57" s="35" t="str">
        <f t="shared" si="2"/>
        <v>C2_3</v>
      </c>
      <c r="N57" s="35" t="s">
        <v>81</v>
      </c>
      <c r="O57" s="35">
        <f t="shared" ref="O57:T57" si="25">O47</f>
        <v>3</v>
      </c>
      <c r="P57" s="35">
        <f t="shared" si="3"/>
        <v>0.51</v>
      </c>
      <c r="Q57" s="35">
        <f t="shared" si="25"/>
        <v>0.51</v>
      </c>
      <c r="R57" s="35">
        <f t="shared" si="25"/>
        <v>0.41</v>
      </c>
      <c r="S57" s="35">
        <f t="shared" si="25"/>
        <v>0.06</v>
      </c>
      <c r="T57" s="35">
        <f t="shared" si="25"/>
        <v>0.31</v>
      </c>
      <c r="U57" s="35">
        <f t="shared" si="4"/>
        <v>0.28520000000000001</v>
      </c>
    </row>
    <row r="58" spans="2:21" x14ac:dyDescent="0.25">
      <c r="B58" s="35" t="str">
        <f t="shared" si="0"/>
        <v>A1_2_2002</v>
      </c>
      <c r="C58" s="35" t="s">
        <v>65</v>
      </c>
      <c r="D58" s="35">
        <v>2</v>
      </c>
      <c r="E58" s="35">
        <v>2002</v>
      </c>
      <c r="F58" s="35">
        <v>0.99</v>
      </c>
      <c r="G58" s="35">
        <v>2.5477000000000003</v>
      </c>
      <c r="H58" s="35">
        <v>7.31</v>
      </c>
      <c r="I58" s="35">
        <v>0.65549999999999997</v>
      </c>
      <c r="J58" s="43">
        <f t="shared" si="1"/>
        <v>0.60306000000000004</v>
      </c>
      <c r="K58" s="35">
        <v>184.15850222</v>
      </c>
      <c r="M58" s="35" t="str">
        <f t="shared" si="2"/>
        <v>C2_4</v>
      </c>
      <c r="N58" s="35" t="s">
        <v>81</v>
      </c>
      <c r="O58" s="35">
        <f t="shared" ref="O58:T58" si="26">O48</f>
        <v>4</v>
      </c>
      <c r="P58" s="35">
        <f t="shared" si="3"/>
        <v>0.28000000000000003</v>
      </c>
      <c r="Q58" s="35">
        <f t="shared" si="26"/>
        <v>0.28000000000000003</v>
      </c>
      <c r="R58" s="35">
        <f t="shared" si="26"/>
        <v>0.16</v>
      </c>
      <c r="S58" s="35">
        <f t="shared" si="26"/>
        <v>0.14000000000000001</v>
      </c>
      <c r="T58" s="35">
        <f t="shared" si="26"/>
        <v>0.44</v>
      </c>
      <c r="U58" s="35">
        <f t="shared" si="4"/>
        <v>0.40479999999999999</v>
      </c>
    </row>
    <row r="59" spans="2:21" x14ac:dyDescent="0.25">
      <c r="B59" s="35" t="str">
        <f t="shared" si="0"/>
        <v>A1_2_2003</v>
      </c>
      <c r="C59" s="35" t="s">
        <v>65</v>
      </c>
      <c r="D59" s="35">
        <v>2</v>
      </c>
      <c r="E59" s="35">
        <v>2003</v>
      </c>
      <c r="F59" s="35">
        <v>0.99</v>
      </c>
      <c r="G59" s="35">
        <v>2.5477000000000003</v>
      </c>
      <c r="H59" s="35">
        <v>7.31</v>
      </c>
      <c r="I59" s="35">
        <v>0.65549999999999997</v>
      </c>
      <c r="J59" s="43">
        <f t="shared" si="1"/>
        <v>0.60306000000000004</v>
      </c>
      <c r="K59" s="35">
        <v>184.15850222</v>
      </c>
      <c r="M59" s="35" t="str">
        <f t="shared" si="2"/>
        <v>C2_5</v>
      </c>
      <c r="N59" s="35" t="s">
        <v>81</v>
      </c>
      <c r="O59" s="35">
        <f t="shared" ref="O59:T59" si="27">O49</f>
        <v>5</v>
      </c>
      <c r="P59" s="35">
        <f t="shared" si="3"/>
        <v>0.28000000000000003</v>
      </c>
      <c r="Q59" s="35">
        <f t="shared" si="27"/>
        <v>0.28000000000000003</v>
      </c>
      <c r="R59" s="35">
        <f t="shared" si="27"/>
        <v>0.16</v>
      </c>
      <c r="S59" s="35">
        <f t="shared" si="27"/>
        <v>0.14000000000000001</v>
      </c>
      <c r="T59" s="35">
        <f t="shared" si="27"/>
        <v>0.44</v>
      </c>
      <c r="U59" s="35">
        <f t="shared" si="4"/>
        <v>0.40479999999999999</v>
      </c>
    </row>
    <row r="60" spans="2:21" x14ac:dyDescent="0.25">
      <c r="B60" s="35" t="str">
        <f t="shared" si="0"/>
        <v>A1_2_2004</v>
      </c>
      <c r="C60" s="35" t="s">
        <v>65</v>
      </c>
      <c r="D60" s="35">
        <v>2</v>
      </c>
      <c r="E60" s="35">
        <v>2004</v>
      </c>
      <c r="F60" s="35">
        <v>0.99</v>
      </c>
      <c r="G60" s="35">
        <v>2.5477000000000003</v>
      </c>
      <c r="H60" s="35">
        <v>7.31</v>
      </c>
      <c r="I60" s="35">
        <v>0.65549999999999997</v>
      </c>
      <c r="J60" s="43">
        <f t="shared" si="1"/>
        <v>0.60306000000000004</v>
      </c>
      <c r="K60" s="35">
        <v>184.15850222</v>
      </c>
      <c r="M60" s="35" t="str">
        <f t="shared" si="2"/>
        <v>C2_6</v>
      </c>
      <c r="N60" s="35" t="s">
        <v>81</v>
      </c>
      <c r="O60" s="35">
        <f t="shared" ref="O60:T60" si="28">O50</f>
        <v>6</v>
      </c>
      <c r="P60" s="35">
        <f t="shared" si="3"/>
        <v>0.28000000000000003</v>
      </c>
      <c r="Q60" s="35">
        <f t="shared" si="28"/>
        <v>0.28000000000000003</v>
      </c>
      <c r="R60" s="35">
        <f t="shared" si="28"/>
        <v>0.16</v>
      </c>
      <c r="S60" s="35">
        <f t="shared" si="28"/>
        <v>0.14000000000000001</v>
      </c>
      <c r="T60" s="35">
        <f t="shared" si="28"/>
        <v>0.44</v>
      </c>
      <c r="U60" s="35">
        <f t="shared" si="4"/>
        <v>0.40479999999999999</v>
      </c>
    </row>
    <row r="61" spans="2:21" x14ac:dyDescent="0.25">
      <c r="B61" s="35" t="str">
        <f t="shared" si="0"/>
        <v>A1_2_2005</v>
      </c>
      <c r="C61" s="35" t="s">
        <v>65</v>
      </c>
      <c r="D61" s="35">
        <v>2</v>
      </c>
      <c r="E61" s="35">
        <v>2005</v>
      </c>
      <c r="F61" s="35">
        <v>0.99</v>
      </c>
      <c r="G61" s="35">
        <v>3.73</v>
      </c>
      <c r="H61" s="35">
        <v>5.32</v>
      </c>
      <c r="I61" s="35">
        <v>0.3</v>
      </c>
      <c r="J61" s="43">
        <f t="shared" si="1"/>
        <v>0.27600000000000002</v>
      </c>
      <c r="K61" s="35">
        <v>184.15850222</v>
      </c>
      <c r="M61" s="35" t="str">
        <f t="shared" si="2"/>
        <v>C2_7</v>
      </c>
      <c r="N61" s="35" t="s">
        <v>81</v>
      </c>
      <c r="O61" s="35">
        <f t="shared" ref="O61:T61" si="29">O51</f>
        <v>7</v>
      </c>
      <c r="P61" s="35">
        <f t="shared" si="3"/>
        <v>0.44</v>
      </c>
      <c r="Q61" s="35">
        <f t="shared" si="29"/>
        <v>0.44</v>
      </c>
      <c r="R61" s="35">
        <f t="shared" si="29"/>
        <v>0.25</v>
      </c>
      <c r="S61" s="35">
        <f t="shared" si="29"/>
        <v>0.21</v>
      </c>
      <c r="T61" s="35">
        <f t="shared" si="29"/>
        <v>0.67</v>
      </c>
      <c r="U61" s="35">
        <f t="shared" si="4"/>
        <v>0.61640000000000006</v>
      </c>
    </row>
    <row r="62" spans="2:21" x14ac:dyDescent="0.25">
      <c r="B62" s="35" t="str">
        <f t="shared" si="0"/>
        <v>A1_2_2006</v>
      </c>
      <c r="C62" s="35" t="s">
        <v>65</v>
      </c>
      <c r="D62" s="35">
        <v>2</v>
      </c>
      <c r="E62" s="35">
        <v>2006</v>
      </c>
      <c r="F62" s="35">
        <v>0.99</v>
      </c>
      <c r="G62" s="35">
        <v>3.73</v>
      </c>
      <c r="H62" s="35">
        <v>5.32</v>
      </c>
      <c r="I62" s="35">
        <v>0.3</v>
      </c>
      <c r="J62" s="43">
        <f t="shared" si="1"/>
        <v>0.27600000000000002</v>
      </c>
      <c r="K62" s="35">
        <v>184.15850222</v>
      </c>
      <c r="M62" s="35" t="str">
        <f t="shared" si="2"/>
        <v>C2_8</v>
      </c>
      <c r="N62" s="35" t="s">
        <v>81</v>
      </c>
      <c r="O62" s="35">
        <f t="shared" ref="O62:T62" si="30">O52</f>
        <v>8</v>
      </c>
      <c r="P62" s="35">
        <f t="shared" si="3"/>
        <v>0.44</v>
      </c>
      <c r="Q62" s="35">
        <f t="shared" si="30"/>
        <v>0.44</v>
      </c>
      <c r="R62" s="35">
        <f t="shared" si="30"/>
        <v>0.25</v>
      </c>
      <c r="S62" s="35">
        <f t="shared" si="30"/>
        <v>0.21</v>
      </c>
      <c r="T62" s="35">
        <f t="shared" si="30"/>
        <v>0.67</v>
      </c>
      <c r="U62" s="35">
        <f t="shared" si="4"/>
        <v>0.61640000000000006</v>
      </c>
    </row>
    <row r="63" spans="2:21" x14ac:dyDescent="0.25">
      <c r="B63" s="35" t="str">
        <f t="shared" si="0"/>
        <v>A1_2_2007</v>
      </c>
      <c r="C63" s="35" t="s">
        <v>65</v>
      </c>
      <c r="D63" s="35">
        <v>2</v>
      </c>
      <c r="E63" s="35">
        <v>2007</v>
      </c>
      <c r="F63" s="35">
        <v>0.99</v>
      </c>
      <c r="G63" s="35">
        <v>3.73</v>
      </c>
      <c r="H63" s="35">
        <v>5.32</v>
      </c>
      <c r="I63" s="35">
        <v>0.3</v>
      </c>
      <c r="J63" s="43">
        <f t="shared" si="1"/>
        <v>0.27600000000000002</v>
      </c>
      <c r="K63" s="35">
        <v>184.15850222</v>
      </c>
      <c r="M63" s="35" t="str">
        <f t="shared" si="2"/>
        <v>C2_9</v>
      </c>
      <c r="N63" s="35" t="s">
        <v>81</v>
      </c>
      <c r="O63" s="35">
        <f t="shared" ref="O63:T63" si="31">O53</f>
        <v>9</v>
      </c>
      <c r="P63" s="35">
        <f t="shared" si="3"/>
        <v>0.44</v>
      </c>
      <c r="Q63" s="35">
        <f t="shared" si="31"/>
        <v>0.44</v>
      </c>
      <c r="R63" s="35">
        <f t="shared" si="31"/>
        <v>0.25</v>
      </c>
      <c r="S63" s="35">
        <f t="shared" si="31"/>
        <v>0.21</v>
      </c>
      <c r="T63" s="35">
        <f t="shared" si="31"/>
        <v>0.67</v>
      </c>
      <c r="U63" s="35">
        <f t="shared" si="4"/>
        <v>0.61640000000000006</v>
      </c>
    </row>
    <row r="64" spans="2:21" x14ac:dyDescent="0.25">
      <c r="B64" s="35" t="str">
        <f t="shared" si="0"/>
        <v>A1_2_2008</v>
      </c>
      <c r="C64" s="35" t="s">
        <v>65</v>
      </c>
      <c r="D64" s="35">
        <v>2</v>
      </c>
      <c r="E64" s="35">
        <v>2008</v>
      </c>
      <c r="F64" s="35">
        <v>0.99</v>
      </c>
      <c r="G64" s="35">
        <v>3.73</v>
      </c>
      <c r="H64" s="35">
        <v>5.32</v>
      </c>
      <c r="I64" s="35">
        <v>0.3</v>
      </c>
      <c r="J64" s="43">
        <f t="shared" si="1"/>
        <v>0.27600000000000002</v>
      </c>
      <c r="K64" s="35">
        <v>184.15850222</v>
      </c>
      <c r="M64" s="35" t="str">
        <f t="shared" si="2"/>
        <v>C2_10</v>
      </c>
      <c r="N64" s="35" t="s">
        <v>81</v>
      </c>
      <c r="O64" s="35">
        <f t="shared" ref="O64:T64" si="32">O54</f>
        <v>10</v>
      </c>
      <c r="P64" s="35">
        <f t="shared" si="3"/>
        <v>0.44</v>
      </c>
      <c r="Q64" s="35">
        <f t="shared" si="32"/>
        <v>0.44</v>
      </c>
      <c r="R64" s="35">
        <f t="shared" si="32"/>
        <v>0.25</v>
      </c>
      <c r="S64" s="35">
        <f t="shared" si="32"/>
        <v>0.21</v>
      </c>
      <c r="T64" s="35">
        <f t="shared" si="32"/>
        <v>0.67</v>
      </c>
      <c r="U64" s="35">
        <f t="shared" si="4"/>
        <v>0.61640000000000006</v>
      </c>
    </row>
    <row r="65" spans="2:11" x14ac:dyDescent="0.25">
      <c r="B65" s="35" t="str">
        <f t="shared" si="0"/>
        <v>A1_2_2009</v>
      </c>
      <c r="C65" s="35" t="s">
        <v>65</v>
      </c>
      <c r="D65" s="35">
        <v>2</v>
      </c>
      <c r="E65" s="35">
        <v>2009</v>
      </c>
      <c r="F65" s="35">
        <v>0.99</v>
      </c>
      <c r="G65" s="35">
        <v>3.73</v>
      </c>
      <c r="H65" s="35">
        <v>5.32</v>
      </c>
      <c r="I65" s="35">
        <v>0.22</v>
      </c>
      <c r="J65" s="43">
        <f t="shared" si="1"/>
        <v>0.2024</v>
      </c>
      <c r="K65" s="35">
        <v>184.15850222</v>
      </c>
    </row>
    <row r="66" spans="2:11" x14ac:dyDescent="0.25">
      <c r="B66" s="35" t="str">
        <f t="shared" si="0"/>
        <v>A1_2_2010</v>
      </c>
      <c r="C66" s="35" t="s">
        <v>65</v>
      </c>
      <c r="D66" s="35">
        <v>2</v>
      </c>
      <c r="E66" s="35">
        <v>2010</v>
      </c>
      <c r="F66" s="35">
        <v>0.99</v>
      </c>
      <c r="G66" s="35">
        <v>3.73</v>
      </c>
      <c r="H66" s="35">
        <v>5.32</v>
      </c>
      <c r="I66" s="35">
        <v>0.22</v>
      </c>
      <c r="J66" s="43">
        <f t="shared" si="1"/>
        <v>0.2024</v>
      </c>
      <c r="K66" s="35">
        <v>184.15850222</v>
      </c>
    </row>
    <row r="67" spans="2:11" x14ac:dyDescent="0.25">
      <c r="B67" s="35" t="str">
        <f t="shared" si="0"/>
        <v>A1_2_2011</v>
      </c>
      <c r="C67" s="35" t="s">
        <v>65</v>
      </c>
      <c r="D67" s="35">
        <v>2</v>
      </c>
      <c r="E67" s="35">
        <v>2011</v>
      </c>
      <c r="F67" s="35">
        <v>0.99</v>
      </c>
      <c r="G67" s="35">
        <v>3.73</v>
      </c>
      <c r="H67" s="35">
        <v>5.32</v>
      </c>
      <c r="I67" s="35">
        <v>0.22</v>
      </c>
      <c r="J67" s="43">
        <f t="shared" si="1"/>
        <v>0.2024</v>
      </c>
      <c r="K67" s="35">
        <v>184.15850222</v>
      </c>
    </row>
    <row r="68" spans="2:11" x14ac:dyDescent="0.25">
      <c r="B68" s="35" t="str">
        <f t="shared" si="0"/>
        <v>A1_2_2012</v>
      </c>
      <c r="C68" s="35" t="s">
        <v>65</v>
      </c>
      <c r="D68" s="35">
        <v>2</v>
      </c>
      <c r="E68" s="35">
        <v>2012</v>
      </c>
      <c r="F68" s="35">
        <v>0.99</v>
      </c>
      <c r="G68" s="35">
        <v>3.73</v>
      </c>
      <c r="H68" s="35">
        <v>5.32</v>
      </c>
      <c r="I68" s="35">
        <v>0.22</v>
      </c>
      <c r="J68" s="43">
        <f t="shared" si="1"/>
        <v>0.2024</v>
      </c>
      <c r="K68" s="35">
        <v>184.15850222</v>
      </c>
    </row>
    <row r="69" spans="2:11" x14ac:dyDescent="0.25">
      <c r="B69" s="35" t="str">
        <f t="shared" si="0"/>
        <v>A1_2_2013</v>
      </c>
      <c r="C69" s="35" t="s">
        <v>65</v>
      </c>
      <c r="D69" s="35">
        <v>2</v>
      </c>
      <c r="E69" s="35">
        <v>2013</v>
      </c>
      <c r="F69" s="35">
        <v>0.99</v>
      </c>
      <c r="G69" s="35">
        <v>3.73</v>
      </c>
      <c r="H69" s="35">
        <v>5.32</v>
      </c>
      <c r="I69" s="35">
        <v>0.22</v>
      </c>
      <c r="J69" s="43">
        <f t="shared" si="1"/>
        <v>0.2024</v>
      </c>
      <c r="K69" s="35">
        <v>184.15850222</v>
      </c>
    </row>
    <row r="70" spans="2:11" x14ac:dyDescent="0.25">
      <c r="B70" s="35" t="str">
        <f t="shared" si="0"/>
        <v>A1_2_2014</v>
      </c>
      <c r="C70" s="35" t="s">
        <v>65</v>
      </c>
      <c r="D70" s="35">
        <v>2</v>
      </c>
      <c r="E70" s="35">
        <v>2014</v>
      </c>
      <c r="F70" s="35">
        <v>0.99</v>
      </c>
      <c r="G70" s="35">
        <v>3.73</v>
      </c>
      <c r="H70" s="35">
        <v>5.32</v>
      </c>
      <c r="I70" s="35">
        <v>0.22</v>
      </c>
      <c r="J70" s="43">
        <f t="shared" si="1"/>
        <v>0.2024</v>
      </c>
      <c r="K70" s="35">
        <v>184.15850222</v>
      </c>
    </row>
    <row r="71" spans="2:11" x14ac:dyDescent="0.25">
      <c r="B71" s="35" t="str">
        <f t="shared" si="0"/>
        <v>A1_2_2015</v>
      </c>
      <c r="C71" s="35" t="s">
        <v>65</v>
      </c>
      <c r="D71" s="35">
        <v>2</v>
      </c>
      <c r="E71" s="35">
        <v>2015</v>
      </c>
      <c r="F71" s="35">
        <v>0.99</v>
      </c>
      <c r="G71" s="35">
        <v>3.73</v>
      </c>
      <c r="H71" s="35">
        <v>5.32</v>
      </c>
      <c r="I71" s="35">
        <v>0.22</v>
      </c>
      <c r="J71" s="43">
        <f t="shared" si="1"/>
        <v>0.2024</v>
      </c>
      <c r="K71" s="35">
        <v>184.15850222</v>
      </c>
    </row>
    <row r="72" spans="2:11" x14ac:dyDescent="0.25">
      <c r="B72" s="35" t="str">
        <f t="shared" si="0"/>
        <v>A1_2_2016</v>
      </c>
      <c r="C72" s="35" t="s">
        <v>65</v>
      </c>
      <c r="D72" s="35">
        <v>2</v>
      </c>
      <c r="E72" s="35">
        <v>2016</v>
      </c>
      <c r="F72" s="35">
        <v>0.99</v>
      </c>
      <c r="G72" s="35">
        <v>3.73</v>
      </c>
      <c r="H72" s="35">
        <v>5.32</v>
      </c>
      <c r="I72" s="35">
        <v>0.22</v>
      </c>
      <c r="J72" s="43">
        <f t="shared" si="1"/>
        <v>0.2024</v>
      </c>
      <c r="K72" s="35">
        <v>184.15850222</v>
      </c>
    </row>
    <row r="73" spans="2:11" x14ac:dyDescent="0.25">
      <c r="B73" s="35" t="str">
        <f t="shared" si="0"/>
        <v>A1_2_2017</v>
      </c>
      <c r="C73" s="35" t="s">
        <v>65</v>
      </c>
      <c r="D73" s="35">
        <v>2</v>
      </c>
      <c r="E73" s="35">
        <v>2017</v>
      </c>
      <c r="F73" s="35">
        <v>0.99</v>
      </c>
      <c r="G73" s="35">
        <v>3.73</v>
      </c>
      <c r="H73" s="35">
        <v>5.32</v>
      </c>
      <c r="I73" s="35">
        <v>0.22</v>
      </c>
      <c r="J73" s="43">
        <f t="shared" si="1"/>
        <v>0.2024</v>
      </c>
      <c r="K73" s="35">
        <v>184.15850222</v>
      </c>
    </row>
    <row r="74" spans="2:11" x14ac:dyDescent="0.25">
      <c r="B74" s="35" t="str">
        <f t="shared" ref="B74:B137" si="33">C74&amp;"_"&amp;D74&amp;"_"&amp;E74</f>
        <v>A1_2_2018</v>
      </c>
      <c r="C74" s="35" t="s">
        <v>65</v>
      </c>
      <c r="D74" s="35">
        <v>2</v>
      </c>
      <c r="E74" s="35">
        <v>2018</v>
      </c>
      <c r="F74" s="35">
        <v>0.99</v>
      </c>
      <c r="G74" s="35">
        <v>3.73</v>
      </c>
      <c r="H74" s="35">
        <v>5.32</v>
      </c>
      <c r="I74" s="35">
        <v>0.22</v>
      </c>
      <c r="J74" s="43">
        <f t="shared" ref="J74:J137" si="34">0.92*I74</f>
        <v>0.2024</v>
      </c>
      <c r="K74" s="35">
        <v>184.15850222</v>
      </c>
    </row>
    <row r="75" spans="2:11" x14ac:dyDescent="0.25">
      <c r="B75" s="35" t="str">
        <f t="shared" si="33"/>
        <v>A1_2_2019</v>
      </c>
      <c r="C75" s="35" t="s">
        <v>65</v>
      </c>
      <c r="D75" s="35">
        <v>2</v>
      </c>
      <c r="E75" s="35">
        <v>2019</v>
      </c>
      <c r="F75" s="35">
        <v>0.99</v>
      </c>
      <c r="G75" s="35">
        <v>3.73</v>
      </c>
      <c r="H75" s="35">
        <v>5.32</v>
      </c>
      <c r="I75" s="35">
        <v>0.22</v>
      </c>
      <c r="J75" s="43">
        <f t="shared" si="34"/>
        <v>0.2024</v>
      </c>
      <c r="K75" s="35">
        <v>184.15850222</v>
      </c>
    </row>
    <row r="76" spans="2:11" x14ac:dyDescent="0.25">
      <c r="B76" s="35" t="str">
        <f t="shared" si="33"/>
        <v>A1_2_2020</v>
      </c>
      <c r="C76" s="35" t="s">
        <v>65</v>
      </c>
      <c r="D76" s="35">
        <v>2</v>
      </c>
      <c r="E76" s="35">
        <v>2020</v>
      </c>
      <c r="F76" s="35">
        <v>0.99</v>
      </c>
      <c r="G76" s="35">
        <v>3.73</v>
      </c>
      <c r="H76" s="35">
        <v>5.32</v>
      </c>
      <c r="I76" s="35">
        <v>0.22</v>
      </c>
      <c r="J76" s="43">
        <f t="shared" si="34"/>
        <v>0.2024</v>
      </c>
      <c r="K76" s="35">
        <v>184.15850222</v>
      </c>
    </row>
    <row r="77" spans="2:11" x14ac:dyDescent="0.25">
      <c r="B77" s="35" t="str">
        <f t="shared" si="33"/>
        <v>A1_3_1969</v>
      </c>
      <c r="C77" s="35" t="s">
        <v>65</v>
      </c>
      <c r="D77" s="35">
        <v>3</v>
      </c>
      <c r="E77" s="35">
        <v>1969</v>
      </c>
      <c r="F77" s="35">
        <v>1.32</v>
      </c>
      <c r="G77" s="35">
        <v>3.2120000000000002</v>
      </c>
      <c r="H77" s="35">
        <v>16.52</v>
      </c>
      <c r="I77" s="35">
        <v>0.73149999999999993</v>
      </c>
      <c r="J77" s="43">
        <f t="shared" si="34"/>
        <v>0.67297999999999991</v>
      </c>
      <c r="K77" s="35">
        <v>184.15850222</v>
      </c>
    </row>
    <row r="78" spans="2:11" x14ac:dyDescent="0.25">
      <c r="B78" s="35" t="str">
        <f t="shared" si="33"/>
        <v>A1_3_1970</v>
      </c>
      <c r="C78" s="35" t="s">
        <v>65</v>
      </c>
      <c r="D78" s="35">
        <v>3</v>
      </c>
      <c r="E78" s="35">
        <v>1970</v>
      </c>
      <c r="F78" s="35">
        <v>1.32</v>
      </c>
      <c r="G78" s="35">
        <v>3.2120000000000002</v>
      </c>
      <c r="H78" s="35">
        <v>16.52</v>
      </c>
      <c r="I78" s="35">
        <v>0.73149999999999993</v>
      </c>
      <c r="J78" s="43">
        <f t="shared" si="34"/>
        <v>0.67297999999999991</v>
      </c>
      <c r="K78" s="35">
        <v>184.15850222</v>
      </c>
    </row>
    <row r="79" spans="2:11" x14ac:dyDescent="0.25">
      <c r="B79" s="35" t="str">
        <f t="shared" si="33"/>
        <v>A1_3_1971</v>
      </c>
      <c r="C79" s="35" t="s">
        <v>65</v>
      </c>
      <c r="D79" s="35">
        <v>3</v>
      </c>
      <c r="E79" s="35">
        <v>1971</v>
      </c>
      <c r="F79" s="35">
        <v>1.1000000000000001</v>
      </c>
      <c r="G79" s="35">
        <v>3.2120000000000002</v>
      </c>
      <c r="H79" s="35">
        <v>15.34</v>
      </c>
      <c r="I79" s="35">
        <v>0.627</v>
      </c>
      <c r="J79" s="43">
        <f t="shared" si="34"/>
        <v>0.57684000000000002</v>
      </c>
      <c r="K79" s="35">
        <v>184.15850222</v>
      </c>
    </row>
    <row r="80" spans="2:11" x14ac:dyDescent="0.25">
      <c r="B80" s="35" t="str">
        <f t="shared" si="33"/>
        <v>A1_3_1972</v>
      </c>
      <c r="C80" s="35" t="s">
        <v>65</v>
      </c>
      <c r="D80" s="35">
        <v>3</v>
      </c>
      <c r="E80" s="35">
        <v>1972</v>
      </c>
      <c r="F80" s="35">
        <v>1.1000000000000001</v>
      </c>
      <c r="G80" s="35">
        <v>3.2120000000000002</v>
      </c>
      <c r="H80" s="35">
        <v>15.34</v>
      </c>
      <c r="I80" s="35">
        <v>0.627</v>
      </c>
      <c r="J80" s="43">
        <f t="shared" si="34"/>
        <v>0.57684000000000002</v>
      </c>
      <c r="K80" s="35">
        <v>184.15850222</v>
      </c>
    </row>
    <row r="81" spans="2:11" x14ac:dyDescent="0.25">
      <c r="B81" s="35" t="str">
        <f t="shared" si="33"/>
        <v>A1_3_1973</v>
      </c>
      <c r="C81" s="35" t="s">
        <v>65</v>
      </c>
      <c r="D81" s="35">
        <v>3</v>
      </c>
      <c r="E81" s="35">
        <v>1973</v>
      </c>
      <c r="F81" s="35">
        <v>1.1000000000000001</v>
      </c>
      <c r="G81" s="35">
        <v>3.2120000000000002</v>
      </c>
      <c r="H81" s="35">
        <v>15.34</v>
      </c>
      <c r="I81" s="35">
        <v>0.627</v>
      </c>
      <c r="J81" s="43">
        <f t="shared" si="34"/>
        <v>0.57684000000000002</v>
      </c>
      <c r="K81" s="35">
        <v>184.15850222</v>
      </c>
    </row>
    <row r="82" spans="2:11" x14ac:dyDescent="0.25">
      <c r="B82" s="35" t="str">
        <f t="shared" si="33"/>
        <v>A1_3_1974</v>
      </c>
      <c r="C82" s="35" t="s">
        <v>65</v>
      </c>
      <c r="D82" s="35">
        <v>3</v>
      </c>
      <c r="E82" s="35">
        <v>1974</v>
      </c>
      <c r="F82" s="35">
        <v>1.1000000000000001</v>
      </c>
      <c r="G82" s="35">
        <v>3.2120000000000002</v>
      </c>
      <c r="H82" s="35">
        <v>15.34</v>
      </c>
      <c r="I82" s="35">
        <v>0.627</v>
      </c>
      <c r="J82" s="43">
        <f t="shared" si="34"/>
        <v>0.57684000000000002</v>
      </c>
      <c r="K82" s="35">
        <v>184.15850222</v>
      </c>
    </row>
    <row r="83" spans="2:11" x14ac:dyDescent="0.25">
      <c r="B83" s="35" t="str">
        <f t="shared" si="33"/>
        <v>A1_3_1975</v>
      </c>
      <c r="C83" s="35" t="s">
        <v>65</v>
      </c>
      <c r="D83" s="35">
        <v>3</v>
      </c>
      <c r="E83" s="35">
        <v>1975</v>
      </c>
      <c r="F83" s="35">
        <v>1.1000000000000001</v>
      </c>
      <c r="G83" s="35">
        <v>3.2120000000000002</v>
      </c>
      <c r="H83" s="35">
        <v>15.34</v>
      </c>
      <c r="I83" s="35">
        <v>0.627</v>
      </c>
      <c r="J83" s="43">
        <f t="shared" si="34"/>
        <v>0.57684000000000002</v>
      </c>
      <c r="K83" s="35">
        <v>184.15850222</v>
      </c>
    </row>
    <row r="84" spans="2:11" x14ac:dyDescent="0.25">
      <c r="B84" s="35" t="str">
        <f t="shared" si="33"/>
        <v>A1_3_1976</v>
      </c>
      <c r="C84" s="35" t="s">
        <v>65</v>
      </c>
      <c r="D84" s="35">
        <v>3</v>
      </c>
      <c r="E84" s="35">
        <v>1976</v>
      </c>
      <c r="F84" s="35">
        <v>1.1000000000000001</v>
      </c>
      <c r="G84" s="35">
        <v>3.2120000000000002</v>
      </c>
      <c r="H84" s="35">
        <v>15.34</v>
      </c>
      <c r="I84" s="35">
        <v>0.627</v>
      </c>
      <c r="J84" s="43">
        <f t="shared" si="34"/>
        <v>0.57684000000000002</v>
      </c>
      <c r="K84" s="35">
        <v>184.15850222</v>
      </c>
    </row>
    <row r="85" spans="2:11" x14ac:dyDescent="0.25">
      <c r="B85" s="35" t="str">
        <f t="shared" si="33"/>
        <v>A1_3_1977</v>
      </c>
      <c r="C85" s="35" t="s">
        <v>65</v>
      </c>
      <c r="D85" s="35">
        <v>3</v>
      </c>
      <c r="E85" s="35">
        <v>1977</v>
      </c>
      <c r="F85" s="35">
        <v>1.1000000000000001</v>
      </c>
      <c r="G85" s="35">
        <v>3.2120000000000002</v>
      </c>
      <c r="H85" s="35">
        <v>15.34</v>
      </c>
      <c r="I85" s="35">
        <v>0.627</v>
      </c>
      <c r="J85" s="43">
        <f t="shared" si="34"/>
        <v>0.57684000000000002</v>
      </c>
      <c r="K85" s="35">
        <v>184.15850222</v>
      </c>
    </row>
    <row r="86" spans="2:11" x14ac:dyDescent="0.25">
      <c r="B86" s="35" t="str">
        <f t="shared" si="33"/>
        <v>A1_3_1978</v>
      </c>
      <c r="C86" s="35" t="s">
        <v>65</v>
      </c>
      <c r="D86" s="35">
        <v>3</v>
      </c>
      <c r="E86" s="35">
        <v>1978</v>
      </c>
      <c r="F86" s="35">
        <v>1.1000000000000001</v>
      </c>
      <c r="G86" s="35">
        <v>3.2120000000000002</v>
      </c>
      <c r="H86" s="35">
        <v>15.34</v>
      </c>
      <c r="I86" s="35">
        <v>0.627</v>
      </c>
      <c r="J86" s="43">
        <f t="shared" si="34"/>
        <v>0.57684000000000002</v>
      </c>
      <c r="K86" s="35">
        <v>184.15850222</v>
      </c>
    </row>
    <row r="87" spans="2:11" x14ac:dyDescent="0.25">
      <c r="B87" s="35" t="str">
        <f t="shared" si="33"/>
        <v>A1_3_1979</v>
      </c>
      <c r="C87" s="35" t="s">
        <v>65</v>
      </c>
      <c r="D87" s="35">
        <v>3</v>
      </c>
      <c r="E87" s="35">
        <v>1979</v>
      </c>
      <c r="F87" s="35">
        <v>1</v>
      </c>
      <c r="G87" s="35">
        <v>3.2120000000000002</v>
      </c>
      <c r="H87" s="35">
        <v>14.16</v>
      </c>
      <c r="I87" s="35">
        <v>0.52249999999999996</v>
      </c>
      <c r="J87" s="43">
        <f t="shared" si="34"/>
        <v>0.48069999999999996</v>
      </c>
      <c r="K87" s="35">
        <v>184.15850222</v>
      </c>
    </row>
    <row r="88" spans="2:11" x14ac:dyDescent="0.25">
      <c r="B88" s="35" t="str">
        <f t="shared" si="33"/>
        <v>A1_3_1980</v>
      </c>
      <c r="C88" s="35" t="s">
        <v>65</v>
      </c>
      <c r="D88" s="35">
        <v>3</v>
      </c>
      <c r="E88" s="35">
        <v>1980</v>
      </c>
      <c r="F88" s="35">
        <v>1</v>
      </c>
      <c r="G88" s="35">
        <v>3.2120000000000002</v>
      </c>
      <c r="H88" s="35">
        <v>14.16</v>
      </c>
      <c r="I88" s="35">
        <v>0.52249999999999996</v>
      </c>
      <c r="J88" s="43">
        <f t="shared" si="34"/>
        <v>0.48069999999999996</v>
      </c>
      <c r="K88" s="35">
        <v>184.15850222</v>
      </c>
    </row>
    <row r="89" spans="2:11" x14ac:dyDescent="0.25">
      <c r="B89" s="35" t="str">
        <f t="shared" si="33"/>
        <v>A1_3_1981</v>
      </c>
      <c r="C89" s="35" t="s">
        <v>65</v>
      </c>
      <c r="D89" s="35">
        <v>3</v>
      </c>
      <c r="E89" s="35">
        <v>1981</v>
      </c>
      <c r="F89" s="35">
        <v>1</v>
      </c>
      <c r="G89" s="35">
        <v>3.2120000000000002</v>
      </c>
      <c r="H89" s="35">
        <v>14.16</v>
      </c>
      <c r="I89" s="35">
        <v>0.52249999999999996</v>
      </c>
      <c r="J89" s="43">
        <f t="shared" si="34"/>
        <v>0.48069999999999996</v>
      </c>
      <c r="K89" s="35">
        <v>184.15850222</v>
      </c>
    </row>
    <row r="90" spans="2:11" x14ac:dyDescent="0.25">
      <c r="B90" s="35" t="str">
        <f t="shared" si="33"/>
        <v>A1_3_1982</v>
      </c>
      <c r="C90" s="35" t="s">
        <v>65</v>
      </c>
      <c r="D90" s="35">
        <v>3</v>
      </c>
      <c r="E90" s="35">
        <v>1982</v>
      </c>
      <c r="F90" s="35">
        <v>1</v>
      </c>
      <c r="G90" s="35">
        <v>3.2120000000000002</v>
      </c>
      <c r="H90" s="35">
        <v>14.16</v>
      </c>
      <c r="I90" s="35">
        <v>0.52249999999999996</v>
      </c>
      <c r="J90" s="43">
        <f t="shared" si="34"/>
        <v>0.48069999999999996</v>
      </c>
      <c r="K90" s="35">
        <v>184.15850222</v>
      </c>
    </row>
    <row r="91" spans="2:11" x14ac:dyDescent="0.25">
      <c r="B91" s="35" t="str">
        <f t="shared" si="33"/>
        <v>A1_3_1983</v>
      </c>
      <c r="C91" s="35" t="s">
        <v>65</v>
      </c>
      <c r="D91" s="35">
        <v>3</v>
      </c>
      <c r="E91" s="35">
        <v>1983</v>
      </c>
      <c r="F91" s="35">
        <v>1</v>
      </c>
      <c r="G91" s="35">
        <v>3.2120000000000002</v>
      </c>
      <c r="H91" s="35">
        <v>14.16</v>
      </c>
      <c r="I91" s="35">
        <v>0.52249999999999996</v>
      </c>
      <c r="J91" s="43">
        <f t="shared" si="34"/>
        <v>0.48069999999999996</v>
      </c>
      <c r="K91" s="35">
        <v>184.15850222</v>
      </c>
    </row>
    <row r="92" spans="2:11" x14ac:dyDescent="0.25">
      <c r="B92" s="35" t="str">
        <f t="shared" si="33"/>
        <v>A1_3_1984</v>
      </c>
      <c r="C92" s="35" t="s">
        <v>65</v>
      </c>
      <c r="D92" s="35">
        <v>3</v>
      </c>
      <c r="E92" s="35">
        <v>1984</v>
      </c>
      <c r="F92" s="35">
        <v>0.94</v>
      </c>
      <c r="G92" s="35">
        <v>3.1389999999999998</v>
      </c>
      <c r="H92" s="35">
        <v>12.98</v>
      </c>
      <c r="I92" s="35">
        <v>0.52249999999999996</v>
      </c>
      <c r="J92" s="43">
        <f t="shared" si="34"/>
        <v>0.48069999999999996</v>
      </c>
      <c r="K92" s="35">
        <v>184.15850222</v>
      </c>
    </row>
    <row r="93" spans="2:11" x14ac:dyDescent="0.25">
      <c r="B93" s="35" t="str">
        <f t="shared" si="33"/>
        <v>A1_3_1985</v>
      </c>
      <c r="C93" s="35" t="s">
        <v>65</v>
      </c>
      <c r="D93" s="35">
        <v>3</v>
      </c>
      <c r="E93" s="35">
        <v>1985</v>
      </c>
      <c r="F93" s="35">
        <v>0.94</v>
      </c>
      <c r="G93" s="35">
        <v>3.1389999999999998</v>
      </c>
      <c r="H93" s="35">
        <v>12.98</v>
      </c>
      <c r="I93" s="35">
        <v>0.52249999999999996</v>
      </c>
      <c r="J93" s="43">
        <f t="shared" si="34"/>
        <v>0.48069999999999996</v>
      </c>
      <c r="K93" s="35">
        <v>184.15850222</v>
      </c>
    </row>
    <row r="94" spans="2:11" x14ac:dyDescent="0.25">
      <c r="B94" s="35" t="str">
        <f t="shared" si="33"/>
        <v>A1_3_1986</v>
      </c>
      <c r="C94" s="35" t="s">
        <v>65</v>
      </c>
      <c r="D94" s="35">
        <v>3</v>
      </c>
      <c r="E94" s="35">
        <v>1986</v>
      </c>
      <c r="F94" s="35">
        <v>0.94</v>
      </c>
      <c r="G94" s="35">
        <v>3.1389999999999998</v>
      </c>
      <c r="H94" s="35">
        <v>12.98</v>
      </c>
      <c r="I94" s="35">
        <v>0.52249999999999996</v>
      </c>
      <c r="J94" s="43">
        <f t="shared" si="34"/>
        <v>0.48069999999999996</v>
      </c>
      <c r="K94" s="35">
        <v>184.15850222</v>
      </c>
    </row>
    <row r="95" spans="2:11" x14ac:dyDescent="0.25">
      <c r="B95" s="35" t="str">
        <f t="shared" si="33"/>
        <v>A1_3_1987</v>
      </c>
      <c r="C95" s="35" t="s">
        <v>65</v>
      </c>
      <c r="D95" s="35">
        <v>3</v>
      </c>
      <c r="E95" s="35">
        <v>1987</v>
      </c>
      <c r="F95" s="35">
        <v>0.88</v>
      </c>
      <c r="G95" s="35">
        <v>3.0659999999999998</v>
      </c>
      <c r="H95" s="35">
        <v>12.98</v>
      </c>
      <c r="I95" s="35">
        <v>0.52249999999999996</v>
      </c>
      <c r="J95" s="43">
        <f t="shared" si="34"/>
        <v>0.48069999999999996</v>
      </c>
      <c r="K95" s="35">
        <v>184.15850222</v>
      </c>
    </row>
    <row r="96" spans="2:11" x14ac:dyDescent="0.25">
      <c r="B96" s="35" t="str">
        <f t="shared" si="33"/>
        <v>A1_3_1988</v>
      </c>
      <c r="C96" s="35" t="s">
        <v>65</v>
      </c>
      <c r="D96" s="35">
        <v>3</v>
      </c>
      <c r="E96" s="35">
        <v>1988</v>
      </c>
      <c r="F96" s="35">
        <v>0.88</v>
      </c>
      <c r="G96" s="35">
        <v>3.0659999999999998</v>
      </c>
      <c r="H96" s="35">
        <v>12.98</v>
      </c>
      <c r="I96" s="35">
        <v>0.52249999999999996</v>
      </c>
      <c r="J96" s="43">
        <f t="shared" si="34"/>
        <v>0.48069999999999996</v>
      </c>
      <c r="K96" s="35">
        <v>184.15850222</v>
      </c>
    </row>
    <row r="97" spans="2:11" x14ac:dyDescent="0.25">
      <c r="B97" s="35" t="str">
        <f t="shared" si="33"/>
        <v>A1_3_1989</v>
      </c>
      <c r="C97" s="35" t="s">
        <v>65</v>
      </c>
      <c r="D97" s="35">
        <v>3</v>
      </c>
      <c r="E97" s="35">
        <v>1989</v>
      </c>
      <c r="F97" s="35">
        <v>0.88</v>
      </c>
      <c r="G97" s="35">
        <v>3.0659999999999998</v>
      </c>
      <c r="H97" s="35">
        <v>12.98</v>
      </c>
      <c r="I97" s="35">
        <v>0.52249999999999996</v>
      </c>
      <c r="J97" s="43">
        <f t="shared" si="34"/>
        <v>0.48069999999999996</v>
      </c>
      <c r="K97" s="35">
        <v>184.15850222</v>
      </c>
    </row>
    <row r="98" spans="2:11" x14ac:dyDescent="0.25">
      <c r="B98" s="35" t="str">
        <f t="shared" si="33"/>
        <v>A1_3_1990</v>
      </c>
      <c r="C98" s="35" t="s">
        <v>65</v>
      </c>
      <c r="D98" s="35">
        <v>3</v>
      </c>
      <c r="E98" s="35">
        <v>1990</v>
      </c>
      <c r="F98" s="35">
        <v>0.88</v>
      </c>
      <c r="G98" s="35">
        <v>3.0659999999999998</v>
      </c>
      <c r="H98" s="35">
        <v>12.98</v>
      </c>
      <c r="I98" s="35">
        <v>0.52249999999999996</v>
      </c>
      <c r="J98" s="43">
        <f t="shared" si="34"/>
        <v>0.48069999999999996</v>
      </c>
      <c r="K98" s="35">
        <v>184.15850222</v>
      </c>
    </row>
    <row r="99" spans="2:11" x14ac:dyDescent="0.25">
      <c r="B99" s="35" t="str">
        <f t="shared" si="33"/>
        <v>A1_3_1991</v>
      </c>
      <c r="C99" s="35" t="s">
        <v>65</v>
      </c>
      <c r="D99" s="35">
        <v>3</v>
      </c>
      <c r="E99" s="35">
        <v>1991</v>
      </c>
      <c r="F99" s="35">
        <v>0.88</v>
      </c>
      <c r="G99" s="35">
        <v>3.0659999999999998</v>
      </c>
      <c r="H99" s="35">
        <v>12.98</v>
      </c>
      <c r="I99" s="35">
        <v>0.52249999999999996</v>
      </c>
      <c r="J99" s="43">
        <f t="shared" si="34"/>
        <v>0.48069999999999996</v>
      </c>
      <c r="K99" s="35">
        <v>184.15850222</v>
      </c>
    </row>
    <row r="100" spans="2:11" x14ac:dyDescent="0.25">
      <c r="B100" s="35" t="str">
        <f t="shared" si="33"/>
        <v>A1_3_1992</v>
      </c>
      <c r="C100" s="35" t="s">
        <v>65</v>
      </c>
      <c r="D100" s="35">
        <v>3</v>
      </c>
      <c r="E100" s="35">
        <v>1992</v>
      </c>
      <c r="F100" s="35">
        <v>0.88</v>
      </c>
      <c r="G100" s="35">
        <v>3.0659999999999998</v>
      </c>
      <c r="H100" s="35">
        <v>12.98</v>
      </c>
      <c r="I100" s="35">
        <v>0.52249999999999996</v>
      </c>
      <c r="J100" s="43">
        <f t="shared" si="34"/>
        <v>0.48069999999999996</v>
      </c>
      <c r="K100" s="35">
        <v>184.15850222</v>
      </c>
    </row>
    <row r="101" spans="2:11" x14ac:dyDescent="0.25">
      <c r="B101" s="35" t="str">
        <f t="shared" si="33"/>
        <v>A1_3_1993</v>
      </c>
      <c r="C101" s="35" t="s">
        <v>65</v>
      </c>
      <c r="D101" s="35">
        <v>3</v>
      </c>
      <c r="E101" s="35">
        <v>1993</v>
      </c>
      <c r="F101" s="35">
        <v>0.88</v>
      </c>
      <c r="G101" s="35">
        <v>3.0659999999999998</v>
      </c>
      <c r="H101" s="35">
        <v>12.98</v>
      </c>
      <c r="I101" s="35">
        <v>0.52249999999999996</v>
      </c>
      <c r="J101" s="43">
        <f t="shared" si="34"/>
        <v>0.48069999999999996</v>
      </c>
      <c r="K101" s="35">
        <v>184.15850222</v>
      </c>
    </row>
    <row r="102" spans="2:11" x14ac:dyDescent="0.25">
      <c r="B102" s="35" t="str">
        <f t="shared" si="33"/>
        <v>A1_3_1994</v>
      </c>
      <c r="C102" s="35" t="s">
        <v>65</v>
      </c>
      <c r="D102" s="35">
        <v>3</v>
      </c>
      <c r="E102" s="35">
        <v>1994</v>
      </c>
      <c r="F102" s="35">
        <v>0.88</v>
      </c>
      <c r="G102" s="35">
        <v>3.0659999999999998</v>
      </c>
      <c r="H102" s="35">
        <v>12.98</v>
      </c>
      <c r="I102" s="35">
        <v>0.52249999999999996</v>
      </c>
      <c r="J102" s="43">
        <f t="shared" si="34"/>
        <v>0.48069999999999996</v>
      </c>
      <c r="K102" s="35">
        <v>184.15850222</v>
      </c>
    </row>
    <row r="103" spans="2:11" x14ac:dyDescent="0.25">
      <c r="B103" s="35" t="str">
        <f t="shared" si="33"/>
        <v>A1_3_1995</v>
      </c>
      <c r="C103" s="35" t="s">
        <v>65</v>
      </c>
      <c r="D103" s="35">
        <v>3</v>
      </c>
      <c r="E103" s="35">
        <v>1995</v>
      </c>
      <c r="F103" s="35">
        <v>0.88</v>
      </c>
      <c r="G103" s="35">
        <v>3.0659999999999998</v>
      </c>
      <c r="H103" s="35">
        <v>12.98</v>
      </c>
      <c r="I103" s="35">
        <v>0.52249999999999996</v>
      </c>
      <c r="J103" s="43">
        <f t="shared" si="34"/>
        <v>0.48069999999999996</v>
      </c>
      <c r="K103" s="35">
        <v>184.15850222</v>
      </c>
    </row>
    <row r="104" spans="2:11" x14ac:dyDescent="0.25">
      <c r="B104" s="35" t="str">
        <f t="shared" si="33"/>
        <v>A1_3_1996</v>
      </c>
      <c r="C104" s="35" t="s">
        <v>65</v>
      </c>
      <c r="D104" s="35">
        <v>3</v>
      </c>
      <c r="E104" s="35">
        <v>1996</v>
      </c>
      <c r="F104" s="35">
        <v>0.68</v>
      </c>
      <c r="G104" s="35">
        <v>1.9710000000000001</v>
      </c>
      <c r="H104" s="35">
        <v>9.6405999999999992</v>
      </c>
      <c r="I104" s="35">
        <v>0.36099999999999999</v>
      </c>
      <c r="J104" s="43">
        <f t="shared" si="34"/>
        <v>0.33212000000000003</v>
      </c>
      <c r="K104" s="35">
        <v>184.15850222</v>
      </c>
    </row>
    <row r="105" spans="2:11" x14ac:dyDescent="0.25">
      <c r="B105" s="35" t="str">
        <f t="shared" si="33"/>
        <v>A1_3_1997</v>
      </c>
      <c r="C105" s="35" t="s">
        <v>65</v>
      </c>
      <c r="D105" s="35">
        <v>3</v>
      </c>
      <c r="E105" s="35">
        <v>1997</v>
      </c>
      <c r="F105" s="35">
        <v>0.68</v>
      </c>
      <c r="G105" s="35">
        <v>1.9710000000000001</v>
      </c>
      <c r="H105" s="35">
        <v>9.6405999999999992</v>
      </c>
      <c r="I105" s="35">
        <v>0.36099999999999999</v>
      </c>
      <c r="J105" s="43">
        <f t="shared" si="34"/>
        <v>0.33212000000000003</v>
      </c>
      <c r="K105" s="35">
        <v>184.15850222</v>
      </c>
    </row>
    <row r="106" spans="2:11" x14ac:dyDescent="0.25">
      <c r="B106" s="35" t="str">
        <f t="shared" si="33"/>
        <v>A1_3_1998</v>
      </c>
      <c r="C106" s="35" t="s">
        <v>65</v>
      </c>
      <c r="D106" s="35">
        <v>3</v>
      </c>
      <c r="E106" s="35">
        <v>1998</v>
      </c>
      <c r="F106" s="35">
        <v>0.68</v>
      </c>
      <c r="G106" s="35">
        <v>1.9710000000000001</v>
      </c>
      <c r="H106" s="35">
        <v>9.6405999999999992</v>
      </c>
      <c r="I106" s="35">
        <v>0.36099999999999999</v>
      </c>
      <c r="J106" s="43">
        <f t="shared" si="34"/>
        <v>0.33212000000000003</v>
      </c>
      <c r="K106" s="35">
        <v>184.15850222</v>
      </c>
    </row>
    <row r="107" spans="2:11" x14ac:dyDescent="0.25">
      <c r="B107" s="35" t="str">
        <f t="shared" si="33"/>
        <v>A1_3_1999</v>
      </c>
      <c r="C107" s="35" t="s">
        <v>65</v>
      </c>
      <c r="D107" s="35">
        <v>3</v>
      </c>
      <c r="E107" s="35">
        <v>1999</v>
      </c>
      <c r="F107" s="35">
        <v>0.68</v>
      </c>
      <c r="G107" s="35">
        <v>1.9710000000000001</v>
      </c>
      <c r="H107" s="35">
        <v>9.6405999999999992</v>
      </c>
      <c r="I107" s="35">
        <v>0.36099999999999999</v>
      </c>
      <c r="J107" s="43">
        <f t="shared" si="34"/>
        <v>0.33212000000000003</v>
      </c>
      <c r="K107" s="35">
        <v>184.15850222</v>
      </c>
    </row>
    <row r="108" spans="2:11" x14ac:dyDescent="0.25">
      <c r="B108" s="35" t="str">
        <f t="shared" si="33"/>
        <v>A1_3_2000</v>
      </c>
      <c r="C108" s="35" t="s">
        <v>65</v>
      </c>
      <c r="D108" s="35">
        <v>3</v>
      </c>
      <c r="E108" s="35">
        <v>2000</v>
      </c>
      <c r="F108" s="35">
        <v>0.68</v>
      </c>
      <c r="G108" s="35">
        <v>1.9710000000000001</v>
      </c>
      <c r="H108" s="35">
        <v>7.31</v>
      </c>
      <c r="I108" s="35">
        <v>0.36099999999999999</v>
      </c>
      <c r="J108" s="43">
        <f t="shared" si="34"/>
        <v>0.33212000000000003</v>
      </c>
      <c r="K108" s="35">
        <v>184.15850222</v>
      </c>
    </row>
    <row r="109" spans="2:11" x14ac:dyDescent="0.25">
      <c r="B109" s="35" t="str">
        <f t="shared" si="33"/>
        <v>A1_3_2001</v>
      </c>
      <c r="C109" s="35" t="s">
        <v>65</v>
      </c>
      <c r="D109" s="35">
        <v>3</v>
      </c>
      <c r="E109" s="35">
        <v>2001</v>
      </c>
      <c r="F109" s="35">
        <v>0.68</v>
      </c>
      <c r="G109" s="35">
        <v>1.9710000000000001</v>
      </c>
      <c r="H109" s="35">
        <v>7.31</v>
      </c>
      <c r="I109" s="35">
        <v>0.36099999999999999</v>
      </c>
      <c r="J109" s="43">
        <f t="shared" si="34"/>
        <v>0.33212000000000003</v>
      </c>
      <c r="K109" s="35">
        <v>184.15850222</v>
      </c>
    </row>
    <row r="110" spans="2:11" x14ac:dyDescent="0.25">
      <c r="B110" s="35" t="str">
        <f t="shared" si="33"/>
        <v>A1_3_2002</v>
      </c>
      <c r="C110" s="35" t="s">
        <v>65</v>
      </c>
      <c r="D110" s="35">
        <v>3</v>
      </c>
      <c r="E110" s="35">
        <v>2002</v>
      </c>
      <c r="F110" s="35">
        <v>0.68</v>
      </c>
      <c r="G110" s="35">
        <v>1.9710000000000001</v>
      </c>
      <c r="H110" s="35">
        <v>7.31</v>
      </c>
      <c r="I110" s="35">
        <v>0.36099999999999999</v>
      </c>
      <c r="J110" s="43">
        <f t="shared" si="34"/>
        <v>0.33212000000000003</v>
      </c>
      <c r="K110" s="35">
        <v>184.15850222</v>
      </c>
    </row>
    <row r="111" spans="2:11" x14ac:dyDescent="0.25">
      <c r="B111" s="35" t="str">
        <f t="shared" si="33"/>
        <v>A1_3_2003</v>
      </c>
      <c r="C111" s="35" t="s">
        <v>65</v>
      </c>
      <c r="D111" s="35">
        <v>3</v>
      </c>
      <c r="E111" s="35">
        <v>2003</v>
      </c>
      <c r="F111" s="35">
        <v>0.68</v>
      </c>
      <c r="G111" s="35">
        <v>1.9710000000000001</v>
      </c>
      <c r="H111" s="35">
        <v>7.31</v>
      </c>
      <c r="I111" s="35">
        <v>0.36099999999999999</v>
      </c>
      <c r="J111" s="43">
        <f t="shared" si="34"/>
        <v>0.33212000000000003</v>
      </c>
      <c r="K111" s="35">
        <v>184.15850222</v>
      </c>
    </row>
    <row r="112" spans="2:11" x14ac:dyDescent="0.25">
      <c r="B112" s="35" t="str">
        <f t="shared" si="33"/>
        <v>A1_3_2004</v>
      </c>
      <c r="C112" s="35" t="s">
        <v>65</v>
      </c>
      <c r="D112" s="35">
        <v>3</v>
      </c>
      <c r="E112" s="35">
        <v>2004</v>
      </c>
      <c r="F112" s="35">
        <v>0.68</v>
      </c>
      <c r="G112" s="35">
        <v>3.73</v>
      </c>
      <c r="H112" s="35">
        <v>5.1014999999999997</v>
      </c>
      <c r="I112" s="35">
        <v>0.22</v>
      </c>
      <c r="J112" s="43">
        <f t="shared" si="34"/>
        <v>0.2024</v>
      </c>
      <c r="K112" s="35">
        <v>184.15850222</v>
      </c>
    </row>
    <row r="113" spans="2:11" x14ac:dyDescent="0.25">
      <c r="B113" s="35" t="str">
        <f t="shared" si="33"/>
        <v>A1_3_2005</v>
      </c>
      <c r="C113" s="35" t="s">
        <v>65</v>
      </c>
      <c r="D113" s="35">
        <v>3</v>
      </c>
      <c r="E113" s="35">
        <v>2005</v>
      </c>
      <c r="F113" s="35">
        <v>0.68</v>
      </c>
      <c r="G113" s="35">
        <v>3.73</v>
      </c>
      <c r="H113" s="35">
        <v>5.1014999999999997</v>
      </c>
      <c r="I113" s="35">
        <v>0.22</v>
      </c>
      <c r="J113" s="43">
        <f t="shared" si="34"/>
        <v>0.2024</v>
      </c>
      <c r="K113" s="35">
        <v>184.15850222</v>
      </c>
    </row>
    <row r="114" spans="2:11" x14ac:dyDescent="0.25">
      <c r="B114" s="35" t="str">
        <f t="shared" si="33"/>
        <v>A1_3_2006</v>
      </c>
      <c r="C114" s="35" t="s">
        <v>65</v>
      </c>
      <c r="D114" s="35">
        <v>3</v>
      </c>
      <c r="E114" s="35">
        <v>2006</v>
      </c>
      <c r="F114" s="35">
        <v>0.68</v>
      </c>
      <c r="G114" s="35">
        <v>3.73</v>
      </c>
      <c r="H114" s="35">
        <v>5.1014999999999997</v>
      </c>
      <c r="I114" s="35">
        <v>0.22</v>
      </c>
      <c r="J114" s="43">
        <f t="shared" si="34"/>
        <v>0.2024</v>
      </c>
      <c r="K114" s="35">
        <v>184.15850222</v>
      </c>
    </row>
    <row r="115" spans="2:11" x14ac:dyDescent="0.25">
      <c r="B115" s="35" t="str">
        <f t="shared" si="33"/>
        <v>A1_3_2007</v>
      </c>
      <c r="C115" s="35" t="s">
        <v>65</v>
      </c>
      <c r="D115" s="35">
        <v>3</v>
      </c>
      <c r="E115" s="35">
        <v>2007</v>
      </c>
      <c r="F115" s="35">
        <v>0.68</v>
      </c>
      <c r="G115" s="35">
        <v>3.73</v>
      </c>
      <c r="H115" s="35">
        <v>5.1014999999999997</v>
      </c>
      <c r="I115" s="35">
        <v>0.22</v>
      </c>
      <c r="J115" s="43">
        <f t="shared" si="34"/>
        <v>0.2024</v>
      </c>
      <c r="K115" s="35">
        <v>184.15850222</v>
      </c>
    </row>
    <row r="116" spans="2:11" x14ac:dyDescent="0.25">
      <c r="B116" s="35" t="str">
        <f t="shared" si="33"/>
        <v>A1_3_2008</v>
      </c>
      <c r="C116" s="35" t="s">
        <v>65</v>
      </c>
      <c r="D116" s="35">
        <v>3</v>
      </c>
      <c r="E116" s="35">
        <v>2008</v>
      </c>
      <c r="F116" s="35">
        <v>0.68</v>
      </c>
      <c r="G116" s="35">
        <v>3.73</v>
      </c>
      <c r="H116" s="35">
        <v>5.1014999999999997</v>
      </c>
      <c r="I116" s="35">
        <v>0.22</v>
      </c>
      <c r="J116" s="43">
        <f t="shared" si="34"/>
        <v>0.2024</v>
      </c>
      <c r="K116" s="35">
        <v>184.15850222</v>
      </c>
    </row>
    <row r="117" spans="2:11" x14ac:dyDescent="0.25">
      <c r="B117" s="35" t="str">
        <f t="shared" si="33"/>
        <v>A1_3_2009</v>
      </c>
      <c r="C117" s="35" t="s">
        <v>65</v>
      </c>
      <c r="D117" s="35">
        <v>3</v>
      </c>
      <c r="E117" s="35">
        <v>2009</v>
      </c>
      <c r="F117" s="35">
        <v>0.68</v>
      </c>
      <c r="G117" s="35">
        <v>3.73</v>
      </c>
      <c r="H117" s="35">
        <v>5.1014999999999997</v>
      </c>
      <c r="I117" s="35">
        <v>0.22</v>
      </c>
      <c r="J117" s="43">
        <f t="shared" si="34"/>
        <v>0.2024</v>
      </c>
      <c r="K117" s="35">
        <v>184.15850222</v>
      </c>
    </row>
    <row r="118" spans="2:11" x14ac:dyDescent="0.25">
      <c r="B118" s="35" t="str">
        <f t="shared" si="33"/>
        <v>A1_3_2010</v>
      </c>
      <c r="C118" s="35" t="s">
        <v>65</v>
      </c>
      <c r="D118" s="35">
        <v>3</v>
      </c>
      <c r="E118" s="35">
        <v>2010</v>
      </c>
      <c r="F118" s="35">
        <v>0.68</v>
      </c>
      <c r="G118" s="35">
        <v>3.73</v>
      </c>
      <c r="H118" s="35">
        <v>5.1014999999999997</v>
      </c>
      <c r="I118" s="35">
        <v>0.22</v>
      </c>
      <c r="J118" s="43">
        <f t="shared" si="34"/>
        <v>0.2024</v>
      </c>
      <c r="K118" s="35">
        <v>184.15850222</v>
      </c>
    </row>
    <row r="119" spans="2:11" x14ac:dyDescent="0.25">
      <c r="B119" s="35" t="str">
        <f t="shared" si="33"/>
        <v>A1_3_2011</v>
      </c>
      <c r="C119" s="35" t="s">
        <v>65</v>
      </c>
      <c r="D119" s="35">
        <v>3</v>
      </c>
      <c r="E119" s="35">
        <v>2011</v>
      </c>
      <c r="F119" s="35">
        <v>0.68</v>
      </c>
      <c r="G119" s="35">
        <v>3.73</v>
      </c>
      <c r="H119" s="35">
        <v>5.1014999999999997</v>
      </c>
      <c r="I119" s="35">
        <v>0.22</v>
      </c>
      <c r="J119" s="43">
        <f t="shared" si="34"/>
        <v>0.2024</v>
      </c>
      <c r="K119" s="35">
        <v>184.15850222</v>
      </c>
    </row>
    <row r="120" spans="2:11" x14ac:dyDescent="0.25">
      <c r="B120" s="35" t="str">
        <f t="shared" si="33"/>
        <v>A1_3_2012</v>
      </c>
      <c r="C120" s="35" t="s">
        <v>65</v>
      </c>
      <c r="D120" s="35">
        <v>3</v>
      </c>
      <c r="E120" s="35">
        <v>2012</v>
      </c>
      <c r="F120" s="35">
        <v>0.68</v>
      </c>
      <c r="G120" s="35">
        <v>3.73</v>
      </c>
      <c r="H120" s="35">
        <v>5.1014999999999997</v>
      </c>
      <c r="I120" s="35">
        <v>0.22</v>
      </c>
      <c r="J120" s="43">
        <f t="shared" si="34"/>
        <v>0.2024</v>
      </c>
      <c r="K120" s="35">
        <v>184.15850222</v>
      </c>
    </row>
    <row r="121" spans="2:11" x14ac:dyDescent="0.25">
      <c r="B121" s="35" t="str">
        <f t="shared" si="33"/>
        <v>A1_3_2013</v>
      </c>
      <c r="C121" s="35" t="s">
        <v>65</v>
      </c>
      <c r="D121" s="35">
        <v>3</v>
      </c>
      <c r="E121" s="35">
        <v>2013</v>
      </c>
      <c r="F121" s="35">
        <v>0.68</v>
      </c>
      <c r="G121" s="35">
        <v>3.73</v>
      </c>
      <c r="H121" s="35">
        <v>3.8</v>
      </c>
      <c r="I121" s="35">
        <v>0.09</v>
      </c>
      <c r="J121" s="43">
        <f t="shared" si="34"/>
        <v>8.2799999999999999E-2</v>
      </c>
      <c r="K121" s="35">
        <v>184.15850222</v>
      </c>
    </row>
    <row r="122" spans="2:11" x14ac:dyDescent="0.25">
      <c r="B122" s="35" t="str">
        <f t="shared" si="33"/>
        <v>A1_3_2014</v>
      </c>
      <c r="C122" s="35" t="s">
        <v>65</v>
      </c>
      <c r="D122" s="35">
        <v>3</v>
      </c>
      <c r="E122" s="35">
        <v>2014</v>
      </c>
      <c r="F122" s="35">
        <v>0.68</v>
      </c>
      <c r="G122" s="35">
        <v>3.73</v>
      </c>
      <c r="H122" s="35">
        <v>3.8</v>
      </c>
      <c r="I122" s="35">
        <v>0.09</v>
      </c>
      <c r="J122" s="43">
        <f t="shared" si="34"/>
        <v>8.2799999999999999E-2</v>
      </c>
      <c r="K122" s="35">
        <v>184.15850222</v>
      </c>
    </row>
    <row r="123" spans="2:11" x14ac:dyDescent="0.25">
      <c r="B123" s="35" t="str">
        <f t="shared" si="33"/>
        <v>A1_3_2015</v>
      </c>
      <c r="C123" s="35" t="s">
        <v>65</v>
      </c>
      <c r="D123" s="35">
        <v>3</v>
      </c>
      <c r="E123" s="35">
        <v>2015</v>
      </c>
      <c r="F123" s="35">
        <v>0.68</v>
      </c>
      <c r="G123" s="35">
        <v>3.73</v>
      </c>
      <c r="H123" s="35">
        <v>3.8</v>
      </c>
      <c r="I123" s="35">
        <v>0.09</v>
      </c>
      <c r="J123" s="43">
        <f t="shared" si="34"/>
        <v>8.2799999999999999E-2</v>
      </c>
      <c r="K123" s="35">
        <v>184.15850222</v>
      </c>
    </row>
    <row r="124" spans="2:11" x14ac:dyDescent="0.25">
      <c r="B124" s="35" t="str">
        <f t="shared" si="33"/>
        <v>A1_3_2016</v>
      </c>
      <c r="C124" s="35" t="s">
        <v>65</v>
      </c>
      <c r="D124" s="35">
        <v>3</v>
      </c>
      <c r="E124" s="35">
        <v>2016</v>
      </c>
      <c r="F124" s="35">
        <v>0.68</v>
      </c>
      <c r="G124" s="35">
        <v>3.73</v>
      </c>
      <c r="H124" s="35">
        <v>3.8</v>
      </c>
      <c r="I124" s="35">
        <v>0.09</v>
      </c>
      <c r="J124" s="43">
        <f t="shared" si="34"/>
        <v>8.2799999999999999E-2</v>
      </c>
      <c r="K124" s="35">
        <v>184.15850222</v>
      </c>
    </row>
    <row r="125" spans="2:11" x14ac:dyDescent="0.25">
      <c r="B125" s="35" t="str">
        <f t="shared" si="33"/>
        <v>A1_3_2017</v>
      </c>
      <c r="C125" s="35" t="s">
        <v>65</v>
      </c>
      <c r="D125" s="35">
        <v>3</v>
      </c>
      <c r="E125" s="35">
        <v>2017</v>
      </c>
      <c r="F125" s="35">
        <v>0.68</v>
      </c>
      <c r="G125" s="35">
        <v>3.73</v>
      </c>
      <c r="H125" s="35">
        <v>3.8</v>
      </c>
      <c r="I125" s="35">
        <v>0.09</v>
      </c>
      <c r="J125" s="43">
        <f t="shared" si="34"/>
        <v>8.2799999999999999E-2</v>
      </c>
      <c r="K125" s="35">
        <v>184.15850222</v>
      </c>
    </row>
    <row r="126" spans="2:11" x14ac:dyDescent="0.25">
      <c r="B126" s="35" t="str">
        <f t="shared" si="33"/>
        <v>A1_3_2018</v>
      </c>
      <c r="C126" s="35" t="s">
        <v>65</v>
      </c>
      <c r="D126" s="35">
        <v>3</v>
      </c>
      <c r="E126" s="35">
        <v>2018</v>
      </c>
      <c r="F126" s="35">
        <v>0.68</v>
      </c>
      <c r="G126" s="35">
        <v>3.73</v>
      </c>
      <c r="H126" s="35">
        <v>3.8</v>
      </c>
      <c r="I126" s="35">
        <v>0.09</v>
      </c>
      <c r="J126" s="43">
        <f t="shared" si="34"/>
        <v>8.2799999999999999E-2</v>
      </c>
      <c r="K126" s="35">
        <v>184.15850222</v>
      </c>
    </row>
    <row r="127" spans="2:11" x14ac:dyDescent="0.25">
      <c r="B127" s="35" t="str">
        <f t="shared" si="33"/>
        <v>A1_3_2019</v>
      </c>
      <c r="C127" s="35" t="s">
        <v>65</v>
      </c>
      <c r="D127" s="35">
        <v>3</v>
      </c>
      <c r="E127" s="35">
        <v>2019</v>
      </c>
      <c r="F127" s="35">
        <v>0.68</v>
      </c>
      <c r="G127" s="35">
        <v>3.73</v>
      </c>
      <c r="H127" s="35">
        <v>3.8</v>
      </c>
      <c r="I127" s="35">
        <v>0.09</v>
      </c>
      <c r="J127" s="43">
        <f t="shared" si="34"/>
        <v>8.2799999999999999E-2</v>
      </c>
      <c r="K127" s="35">
        <v>184.15850222</v>
      </c>
    </row>
    <row r="128" spans="2:11" x14ac:dyDescent="0.25">
      <c r="B128" s="35" t="str">
        <f t="shared" si="33"/>
        <v>A1_3_2020</v>
      </c>
      <c r="C128" s="35" t="s">
        <v>65</v>
      </c>
      <c r="D128" s="35">
        <v>3</v>
      </c>
      <c r="E128" s="35">
        <v>2020</v>
      </c>
      <c r="F128" s="35">
        <v>0.68</v>
      </c>
      <c r="G128" s="35">
        <v>3.73</v>
      </c>
      <c r="H128" s="35">
        <v>3.8</v>
      </c>
      <c r="I128" s="35">
        <v>0.09</v>
      </c>
      <c r="J128" s="43">
        <f t="shared" si="34"/>
        <v>8.2799999999999999E-2</v>
      </c>
      <c r="K128" s="35">
        <v>184.15850222</v>
      </c>
    </row>
    <row r="129" spans="2:11" x14ac:dyDescent="0.25">
      <c r="B129" s="35" t="str">
        <f t="shared" si="33"/>
        <v>A1_4_1969</v>
      </c>
      <c r="C129" s="35" t="s">
        <v>65</v>
      </c>
      <c r="D129" s="35">
        <v>4</v>
      </c>
      <c r="E129" s="35">
        <v>1969</v>
      </c>
      <c r="F129" s="35">
        <v>1.32</v>
      </c>
      <c r="G129" s="35">
        <v>3.2120000000000002</v>
      </c>
      <c r="H129" s="35">
        <v>16.52</v>
      </c>
      <c r="I129" s="35">
        <v>0.73149999999999993</v>
      </c>
      <c r="J129" s="43">
        <f t="shared" si="34"/>
        <v>0.67297999999999991</v>
      </c>
      <c r="K129" s="35">
        <v>184.15850222</v>
      </c>
    </row>
    <row r="130" spans="2:11" x14ac:dyDescent="0.25">
      <c r="B130" s="35" t="str">
        <f t="shared" si="33"/>
        <v>A1_4_1970</v>
      </c>
      <c r="C130" s="35" t="s">
        <v>65</v>
      </c>
      <c r="D130" s="35">
        <v>4</v>
      </c>
      <c r="E130" s="35">
        <v>1970</v>
      </c>
      <c r="F130" s="35">
        <v>1.32</v>
      </c>
      <c r="G130" s="35">
        <v>3.2120000000000002</v>
      </c>
      <c r="H130" s="35">
        <v>16.52</v>
      </c>
      <c r="I130" s="35">
        <v>0.73149999999999993</v>
      </c>
      <c r="J130" s="43">
        <f t="shared" si="34"/>
        <v>0.67297999999999991</v>
      </c>
      <c r="K130" s="35">
        <v>184.15850222</v>
      </c>
    </row>
    <row r="131" spans="2:11" x14ac:dyDescent="0.25">
      <c r="B131" s="35" t="str">
        <f t="shared" si="33"/>
        <v>A1_4_1971</v>
      </c>
      <c r="C131" s="35" t="s">
        <v>65</v>
      </c>
      <c r="D131" s="35">
        <v>4</v>
      </c>
      <c r="E131" s="35">
        <v>1971</v>
      </c>
      <c r="F131" s="35">
        <v>1.1000000000000001</v>
      </c>
      <c r="G131" s="35">
        <v>3.2120000000000002</v>
      </c>
      <c r="H131" s="35">
        <v>15.34</v>
      </c>
      <c r="I131" s="35">
        <v>0.627</v>
      </c>
      <c r="J131" s="43">
        <f t="shared" si="34"/>
        <v>0.57684000000000002</v>
      </c>
      <c r="K131" s="35">
        <v>184.15850222</v>
      </c>
    </row>
    <row r="132" spans="2:11" x14ac:dyDescent="0.25">
      <c r="B132" s="35" t="str">
        <f t="shared" si="33"/>
        <v>A1_4_1972</v>
      </c>
      <c r="C132" s="35" t="s">
        <v>65</v>
      </c>
      <c r="D132" s="35">
        <v>4</v>
      </c>
      <c r="E132" s="35">
        <v>1972</v>
      </c>
      <c r="F132" s="35">
        <v>1.1000000000000001</v>
      </c>
      <c r="G132" s="35">
        <v>3.2120000000000002</v>
      </c>
      <c r="H132" s="35">
        <v>15.34</v>
      </c>
      <c r="I132" s="35">
        <v>0.627</v>
      </c>
      <c r="J132" s="43">
        <f t="shared" si="34"/>
        <v>0.57684000000000002</v>
      </c>
      <c r="K132" s="35">
        <v>184.15850222</v>
      </c>
    </row>
    <row r="133" spans="2:11" x14ac:dyDescent="0.25">
      <c r="B133" s="35" t="str">
        <f t="shared" si="33"/>
        <v>A1_4_1973</v>
      </c>
      <c r="C133" s="35" t="s">
        <v>65</v>
      </c>
      <c r="D133" s="35">
        <v>4</v>
      </c>
      <c r="E133" s="35">
        <v>1973</v>
      </c>
      <c r="F133" s="35">
        <v>1.1000000000000001</v>
      </c>
      <c r="G133" s="35">
        <v>3.2120000000000002</v>
      </c>
      <c r="H133" s="35">
        <v>15.34</v>
      </c>
      <c r="I133" s="35">
        <v>0.627</v>
      </c>
      <c r="J133" s="43">
        <f t="shared" si="34"/>
        <v>0.57684000000000002</v>
      </c>
      <c r="K133" s="35">
        <v>184.15850222</v>
      </c>
    </row>
    <row r="134" spans="2:11" x14ac:dyDescent="0.25">
      <c r="B134" s="35" t="str">
        <f t="shared" si="33"/>
        <v>A1_4_1974</v>
      </c>
      <c r="C134" s="35" t="s">
        <v>65</v>
      </c>
      <c r="D134" s="35">
        <v>4</v>
      </c>
      <c r="E134" s="35">
        <v>1974</v>
      </c>
      <c r="F134" s="35">
        <v>1.1000000000000001</v>
      </c>
      <c r="G134" s="35">
        <v>3.2120000000000002</v>
      </c>
      <c r="H134" s="35">
        <v>15.34</v>
      </c>
      <c r="I134" s="35">
        <v>0.627</v>
      </c>
      <c r="J134" s="43">
        <f t="shared" si="34"/>
        <v>0.57684000000000002</v>
      </c>
      <c r="K134" s="35">
        <v>184.15850222</v>
      </c>
    </row>
    <row r="135" spans="2:11" x14ac:dyDescent="0.25">
      <c r="B135" s="35" t="str">
        <f t="shared" si="33"/>
        <v>A1_4_1975</v>
      </c>
      <c r="C135" s="35" t="s">
        <v>65</v>
      </c>
      <c r="D135" s="35">
        <v>4</v>
      </c>
      <c r="E135" s="35">
        <v>1975</v>
      </c>
      <c r="F135" s="35">
        <v>1.1000000000000001</v>
      </c>
      <c r="G135" s="35">
        <v>3.2120000000000002</v>
      </c>
      <c r="H135" s="35">
        <v>15.34</v>
      </c>
      <c r="I135" s="35">
        <v>0.627</v>
      </c>
      <c r="J135" s="43">
        <f t="shared" si="34"/>
        <v>0.57684000000000002</v>
      </c>
      <c r="K135" s="35">
        <v>184.15850222</v>
      </c>
    </row>
    <row r="136" spans="2:11" x14ac:dyDescent="0.25">
      <c r="B136" s="35" t="str">
        <f t="shared" si="33"/>
        <v>A1_4_1976</v>
      </c>
      <c r="C136" s="35" t="s">
        <v>65</v>
      </c>
      <c r="D136" s="35">
        <v>4</v>
      </c>
      <c r="E136" s="35">
        <v>1976</v>
      </c>
      <c r="F136" s="35">
        <v>1.1000000000000001</v>
      </c>
      <c r="G136" s="35">
        <v>3.2120000000000002</v>
      </c>
      <c r="H136" s="35">
        <v>15.34</v>
      </c>
      <c r="I136" s="35">
        <v>0.627</v>
      </c>
      <c r="J136" s="43">
        <f t="shared" si="34"/>
        <v>0.57684000000000002</v>
      </c>
      <c r="K136" s="35">
        <v>184.15850222</v>
      </c>
    </row>
    <row r="137" spans="2:11" x14ac:dyDescent="0.25">
      <c r="B137" s="35" t="str">
        <f t="shared" si="33"/>
        <v>A1_4_1977</v>
      </c>
      <c r="C137" s="35" t="s">
        <v>65</v>
      </c>
      <c r="D137" s="35">
        <v>4</v>
      </c>
      <c r="E137" s="35">
        <v>1977</v>
      </c>
      <c r="F137" s="35">
        <v>1.1000000000000001</v>
      </c>
      <c r="G137" s="35">
        <v>3.2120000000000002</v>
      </c>
      <c r="H137" s="35">
        <v>15.34</v>
      </c>
      <c r="I137" s="35">
        <v>0.627</v>
      </c>
      <c r="J137" s="43">
        <f t="shared" si="34"/>
        <v>0.57684000000000002</v>
      </c>
      <c r="K137" s="35">
        <v>184.15850222</v>
      </c>
    </row>
    <row r="138" spans="2:11" x14ac:dyDescent="0.25">
      <c r="B138" s="35" t="str">
        <f t="shared" ref="B138:B201" si="35">C138&amp;"_"&amp;D138&amp;"_"&amp;E138</f>
        <v>A1_4_1978</v>
      </c>
      <c r="C138" s="35" t="s">
        <v>65</v>
      </c>
      <c r="D138" s="35">
        <v>4</v>
      </c>
      <c r="E138" s="35">
        <v>1978</v>
      </c>
      <c r="F138" s="35">
        <v>1.1000000000000001</v>
      </c>
      <c r="G138" s="35">
        <v>3.2120000000000002</v>
      </c>
      <c r="H138" s="35">
        <v>15.34</v>
      </c>
      <c r="I138" s="35">
        <v>0.627</v>
      </c>
      <c r="J138" s="43">
        <f t="shared" ref="J138:J201" si="36">0.92*I138</f>
        <v>0.57684000000000002</v>
      </c>
      <c r="K138" s="35">
        <v>184.15850222</v>
      </c>
    </row>
    <row r="139" spans="2:11" x14ac:dyDescent="0.25">
      <c r="B139" s="35" t="str">
        <f t="shared" si="35"/>
        <v>A1_4_1979</v>
      </c>
      <c r="C139" s="35" t="s">
        <v>65</v>
      </c>
      <c r="D139" s="35">
        <v>4</v>
      </c>
      <c r="E139" s="35">
        <v>1979</v>
      </c>
      <c r="F139" s="35">
        <v>1</v>
      </c>
      <c r="G139" s="35">
        <v>3.2120000000000002</v>
      </c>
      <c r="H139" s="35">
        <v>14.16</v>
      </c>
      <c r="I139" s="35">
        <v>0.52249999999999996</v>
      </c>
      <c r="J139" s="43">
        <f t="shared" si="36"/>
        <v>0.48069999999999996</v>
      </c>
      <c r="K139" s="35">
        <v>184.15850222</v>
      </c>
    </row>
    <row r="140" spans="2:11" x14ac:dyDescent="0.25">
      <c r="B140" s="35" t="str">
        <f t="shared" si="35"/>
        <v>A1_4_1980</v>
      </c>
      <c r="C140" s="35" t="s">
        <v>65</v>
      </c>
      <c r="D140" s="35">
        <v>4</v>
      </c>
      <c r="E140" s="35">
        <v>1980</v>
      </c>
      <c r="F140" s="35">
        <v>1</v>
      </c>
      <c r="G140" s="35">
        <v>3.2120000000000002</v>
      </c>
      <c r="H140" s="35">
        <v>14.16</v>
      </c>
      <c r="I140" s="35">
        <v>0.52249999999999996</v>
      </c>
      <c r="J140" s="43">
        <f t="shared" si="36"/>
        <v>0.48069999999999996</v>
      </c>
      <c r="K140" s="35">
        <v>184.15850222</v>
      </c>
    </row>
    <row r="141" spans="2:11" x14ac:dyDescent="0.25">
      <c r="B141" s="35" t="str">
        <f t="shared" si="35"/>
        <v>A1_4_1981</v>
      </c>
      <c r="C141" s="35" t="s">
        <v>65</v>
      </c>
      <c r="D141" s="35">
        <v>4</v>
      </c>
      <c r="E141" s="35">
        <v>1981</v>
      </c>
      <c r="F141" s="35">
        <v>1</v>
      </c>
      <c r="G141" s="35">
        <v>3.2120000000000002</v>
      </c>
      <c r="H141" s="35">
        <v>14.16</v>
      </c>
      <c r="I141" s="35">
        <v>0.52249999999999996</v>
      </c>
      <c r="J141" s="43">
        <f t="shared" si="36"/>
        <v>0.48069999999999996</v>
      </c>
      <c r="K141" s="35">
        <v>184.15850222</v>
      </c>
    </row>
    <row r="142" spans="2:11" x14ac:dyDescent="0.25">
      <c r="B142" s="35" t="str">
        <f t="shared" si="35"/>
        <v>A1_4_1982</v>
      </c>
      <c r="C142" s="35" t="s">
        <v>65</v>
      </c>
      <c r="D142" s="35">
        <v>4</v>
      </c>
      <c r="E142" s="35">
        <v>1982</v>
      </c>
      <c r="F142" s="35">
        <v>1</v>
      </c>
      <c r="G142" s="35">
        <v>3.2120000000000002</v>
      </c>
      <c r="H142" s="35">
        <v>14.16</v>
      </c>
      <c r="I142" s="35">
        <v>0.52249999999999996</v>
      </c>
      <c r="J142" s="43">
        <f t="shared" si="36"/>
        <v>0.48069999999999996</v>
      </c>
      <c r="K142" s="35">
        <v>184.15850222</v>
      </c>
    </row>
    <row r="143" spans="2:11" x14ac:dyDescent="0.25">
      <c r="B143" s="35" t="str">
        <f t="shared" si="35"/>
        <v>A1_4_1983</v>
      </c>
      <c r="C143" s="35" t="s">
        <v>65</v>
      </c>
      <c r="D143" s="35">
        <v>4</v>
      </c>
      <c r="E143" s="35">
        <v>1983</v>
      </c>
      <c r="F143" s="35">
        <v>1</v>
      </c>
      <c r="G143" s="35">
        <v>3.2120000000000002</v>
      </c>
      <c r="H143" s="35">
        <v>14.16</v>
      </c>
      <c r="I143" s="35">
        <v>0.52249999999999996</v>
      </c>
      <c r="J143" s="43">
        <f t="shared" si="36"/>
        <v>0.48069999999999996</v>
      </c>
      <c r="K143" s="35">
        <v>184.15850222</v>
      </c>
    </row>
    <row r="144" spans="2:11" x14ac:dyDescent="0.25">
      <c r="B144" s="35" t="str">
        <f t="shared" si="35"/>
        <v>A1_4_1984</v>
      </c>
      <c r="C144" s="35" t="s">
        <v>65</v>
      </c>
      <c r="D144" s="35">
        <v>4</v>
      </c>
      <c r="E144" s="35">
        <v>1984</v>
      </c>
      <c r="F144" s="35">
        <v>0.94</v>
      </c>
      <c r="G144" s="35">
        <v>3.1389999999999998</v>
      </c>
      <c r="H144" s="35">
        <v>12.98</v>
      </c>
      <c r="I144" s="35">
        <v>0.52249999999999996</v>
      </c>
      <c r="J144" s="43">
        <f t="shared" si="36"/>
        <v>0.48069999999999996</v>
      </c>
      <c r="K144" s="35">
        <v>184.15850222</v>
      </c>
    </row>
    <row r="145" spans="2:11" x14ac:dyDescent="0.25">
      <c r="B145" s="35" t="str">
        <f t="shared" si="35"/>
        <v>A1_4_1985</v>
      </c>
      <c r="C145" s="35" t="s">
        <v>65</v>
      </c>
      <c r="D145" s="35">
        <v>4</v>
      </c>
      <c r="E145" s="35">
        <v>1985</v>
      </c>
      <c r="F145" s="35">
        <v>0.94</v>
      </c>
      <c r="G145" s="35">
        <v>3.1389999999999998</v>
      </c>
      <c r="H145" s="35">
        <v>12.98</v>
      </c>
      <c r="I145" s="35">
        <v>0.52249999999999996</v>
      </c>
      <c r="J145" s="43">
        <f t="shared" si="36"/>
        <v>0.48069999999999996</v>
      </c>
      <c r="K145" s="35">
        <v>184.15850222</v>
      </c>
    </row>
    <row r="146" spans="2:11" x14ac:dyDescent="0.25">
      <c r="B146" s="35" t="str">
        <f t="shared" si="35"/>
        <v>A1_4_1986</v>
      </c>
      <c r="C146" s="35" t="s">
        <v>65</v>
      </c>
      <c r="D146" s="35">
        <v>4</v>
      </c>
      <c r="E146" s="35">
        <v>1986</v>
      </c>
      <c r="F146" s="35">
        <v>0.94</v>
      </c>
      <c r="G146" s="35">
        <v>3.1389999999999998</v>
      </c>
      <c r="H146" s="35">
        <v>12.98</v>
      </c>
      <c r="I146" s="35">
        <v>0.52249999999999996</v>
      </c>
      <c r="J146" s="43">
        <f t="shared" si="36"/>
        <v>0.48069999999999996</v>
      </c>
      <c r="K146" s="35">
        <v>184.15850222</v>
      </c>
    </row>
    <row r="147" spans="2:11" x14ac:dyDescent="0.25">
      <c r="B147" s="35" t="str">
        <f t="shared" si="35"/>
        <v>A1_4_1987</v>
      </c>
      <c r="C147" s="35" t="s">
        <v>65</v>
      </c>
      <c r="D147" s="35">
        <v>4</v>
      </c>
      <c r="E147" s="35">
        <v>1987</v>
      </c>
      <c r="F147" s="35">
        <v>0.88</v>
      </c>
      <c r="G147" s="35">
        <v>3.0659999999999998</v>
      </c>
      <c r="H147" s="35">
        <v>12.98</v>
      </c>
      <c r="I147" s="35">
        <v>0.52249999999999996</v>
      </c>
      <c r="J147" s="43">
        <f t="shared" si="36"/>
        <v>0.48069999999999996</v>
      </c>
      <c r="K147" s="35">
        <v>184.15850222</v>
      </c>
    </row>
    <row r="148" spans="2:11" x14ac:dyDescent="0.25">
      <c r="B148" s="35" t="str">
        <f t="shared" si="35"/>
        <v>A1_4_1988</v>
      </c>
      <c r="C148" s="35" t="s">
        <v>65</v>
      </c>
      <c r="D148" s="35">
        <v>4</v>
      </c>
      <c r="E148" s="35">
        <v>1988</v>
      </c>
      <c r="F148" s="35">
        <v>0.88</v>
      </c>
      <c r="G148" s="35">
        <v>3.0659999999999998</v>
      </c>
      <c r="H148" s="35">
        <v>12.98</v>
      </c>
      <c r="I148" s="35">
        <v>0.52249999999999996</v>
      </c>
      <c r="J148" s="43">
        <f t="shared" si="36"/>
        <v>0.48069999999999996</v>
      </c>
      <c r="K148" s="35">
        <v>184.15850222</v>
      </c>
    </row>
    <row r="149" spans="2:11" x14ac:dyDescent="0.25">
      <c r="B149" s="35" t="str">
        <f t="shared" si="35"/>
        <v>A1_4_1989</v>
      </c>
      <c r="C149" s="35" t="s">
        <v>65</v>
      </c>
      <c r="D149" s="35">
        <v>4</v>
      </c>
      <c r="E149" s="35">
        <v>1989</v>
      </c>
      <c r="F149" s="35">
        <v>0.88</v>
      </c>
      <c r="G149" s="35">
        <v>3.0659999999999998</v>
      </c>
      <c r="H149" s="35">
        <v>12.98</v>
      </c>
      <c r="I149" s="35">
        <v>0.52249999999999996</v>
      </c>
      <c r="J149" s="43">
        <f t="shared" si="36"/>
        <v>0.48069999999999996</v>
      </c>
      <c r="K149" s="35">
        <v>184.15850222</v>
      </c>
    </row>
    <row r="150" spans="2:11" x14ac:dyDescent="0.25">
      <c r="B150" s="35" t="str">
        <f t="shared" si="35"/>
        <v>A1_4_1990</v>
      </c>
      <c r="C150" s="35" t="s">
        <v>65</v>
      </c>
      <c r="D150" s="35">
        <v>4</v>
      </c>
      <c r="E150" s="35">
        <v>1990</v>
      </c>
      <c r="F150" s="35">
        <v>0.88</v>
      </c>
      <c r="G150" s="35">
        <v>3.0659999999999998</v>
      </c>
      <c r="H150" s="35">
        <v>12.98</v>
      </c>
      <c r="I150" s="35">
        <v>0.52249999999999996</v>
      </c>
      <c r="J150" s="43">
        <f t="shared" si="36"/>
        <v>0.48069999999999996</v>
      </c>
      <c r="K150" s="35">
        <v>184.15850222</v>
      </c>
    </row>
    <row r="151" spans="2:11" x14ac:dyDescent="0.25">
      <c r="B151" s="35" t="str">
        <f t="shared" si="35"/>
        <v>A1_4_1991</v>
      </c>
      <c r="C151" s="35" t="s">
        <v>65</v>
      </c>
      <c r="D151" s="35">
        <v>4</v>
      </c>
      <c r="E151" s="35">
        <v>1991</v>
      </c>
      <c r="F151" s="35">
        <v>0.88</v>
      </c>
      <c r="G151" s="35">
        <v>3.0659999999999998</v>
      </c>
      <c r="H151" s="35">
        <v>12.98</v>
      </c>
      <c r="I151" s="35">
        <v>0.52249999999999996</v>
      </c>
      <c r="J151" s="43">
        <f t="shared" si="36"/>
        <v>0.48069999999999996</v>
      </c>
      <c r="K151" s="35">
        <v>184.15850222</v>
      </c>
    </row>
    <row r="152" spans="2:11" x14ac:dyDescent="0.25">
      <c r="B152" s="35" t="str">
        <f t="shared" si="35"/>
        <v>A1_4_1992</v>
      </c>
      <c r="C152" s="35" t="s">
        <v>65</v>
      </c>
      <c r="D152" s="35">
        <v>4</v>
      </c>
      <c r="E152" s="35">
        <v>1992</v>
      </c>
      <c r="F152" s="35">
        <v>0.88</v>
      </c>
      <c r="G152" s="35">
        <v>3.0659999999999998</v>
      </c>
      <c r="H152" s="35">
        <v>12.98</v>
      </c>
      <c r="I152" s="35">
        <v>0.52249999999999996</v>
      </c>
      <c r="J152" s="43">
        <f t="shared" si="36"/>
        <v>0.48069999999999996</v>
      </c>
      <c r="K152" s="35">
        <v>184.15850222</v>
      </c>
    </row>
    <row r="153" spans="2:11" x14ac:dyDescent="0.25">
      <c r="B153" s="35" t="str">
        <f t="shared" si="35"/>
        <v>A1_4_1993</v>
      </c>
      <c r="C153" s="35" t="s">
        <v>65</v>
      </c>
      <c r="D153" s="35">
        <v>4</v>
      </c>
      <c r="E153" s="35">
        <v>1993</v>
      </c>
      <c r="F153" s="35">
        <v>0.88</v>
      </c>
      <c r="G153" s="35">
        <v>3.0659999999999998</v>
      </c>
      <c r="H153" s="35">
        <v>12.98</v>
      </c>
      <c r="I153" s="35">
        <v>0.52249999999999996</v>
      </c>
      <c r="J153" s="43">
        <f t="shared" si="36"/>
        <v>0.48069999999999996</v>
      </c>
      <c r="K153" s="35">
        <v>184.15850222</v>
      </c>
    </row>
    <row r="154" spans="2:11" x14ac:dyDescent="0.25">
      <c r="B154" s="35" t="str">
        <f t="shared" si="35"/>
        <v>A1_4_1994</v>
      </c>
      <c r="C154" s="35" t="s">
        <v>65</v>
      </c>
      <c r="D154" s="35">
        <v>4</v>
      </c>
      <c r="E154" s="35">
        <v>1994</v>
      </c>
      <c r="F154" s="35">
        <v>0.88</v>
      </c>
      <c r="G154" s="35">
        <v>3.0659999999999998</v>
      </c>
      <c r="H154" s="35">
        <v>12.98</v>
      </c>
      <c r="I154" s="35">
        <v>0.52249999999999996</v>
      </c>
      <c r="J154" s="43">
        <f t="shared" si="36"/>
        <v>0.48069999999999996</v>
      </c>
      <c r="K154" s="35">
        <v>184.15850222</v>
      </c>
    </row>
    <row r="155" spans="2:11" x14ac:dyDescent="0.25">
      <c r="B155" s="35" t="str">
        <f t="shared" si="35"/>
        <v>A1_4_1995</v>
      </c>
      <c r="C155" s="35" t="s">
        <v>65</v>
      </c>
      <c r="D155" s="35">
        <v>4</v>
      </c>
      <c r="E155" s="35">
        <v>1995</v>
      </c>
      <c r="F155" s="35">
        <v>0.68</v>
      </c>
      <c r="G155" s="35">
        <v>1.9710000000000001</v>
      </c>
      <c r="H155" s="35">
        <v>9.6405999999999992</v>
      </c>
      <c r="I155" s="35">
        <v>0.36099999999999999</v>
      </c>
      <c r="J155" s="43">
        <f t="shared" si="36"/>
        <v>0.33212000000000003</v>
      </c>
      <c r="K155" s="35">
        <v>184.15850222</v>
      </c>
    </row>
    <row r="156" spans="2:11" x14ac:dyDescent="0.25">
      <c r="B156" s="35" t="str">
        <f t="shared" si="35"/>
        <v>A1_4_1996</v>
      </c>
      <c r="C156" s="35" t="s">
        <v>65</v>
      </c>
      <c r="D156" s="35">
        <v>4</v>
      </c>
      <c r="E156" s="35">
        <v>1996</v>
      </c>
      <c r="F156" s="35">
        <v>0.68</v>
      </c>
      <c r="G156" s="35">
        <v>1.9710000000000001</v>
      </c>
      <c r="H156" s="35">
        <v>9.6405999999999992</v>
      </c>
      <c r="I156" s="35">
        <v>0.36099999999999999</v>
      </c>
      <c r="J156" s="43">
        <f t="shared" si="36"/>
        <v>0.33212000000000003</v>
      </c>
      <c r="K156" s="35">
        <v>184.15850222</v>
      </c>
    </row>
    <row r="157" spans="2:11" x14ac:dyDescent="0.25">
      <c r="B157" s="35" t="str">
        <f t="shared" si="35"/>
        <v>A1_4_1997</v>
      </c>
      <c r="C157" s="35" t="s">
        <v>65</v>
      </c>
      <c r="D157" s="35">
        <v>4</v>
      </c>
      <c r="E157" s="35">
        <v>1997</v>
      </c>
      <c r="F157" s="35">
        <v>0.68</v>
      </c>
      <c r="G157" s="35">
        <v>1.9710000000000001</v>
      </c>
      <c r="H157" s="35">
        <v>9.6405999999999992</v>
      </c>
      <c r="I157" s="35">
        <v>0.36099999999999999</v>
      </c>
      <c r="J157" s="43">
        <f t="shared" si="36"/>
        <v>0.33212000000000003</v>
      </c>
      <c r="K157" s="35">
        <v>184.15850222</v>
      </c>
    </row>
    <row r="158" spans="2:11" x14ac:dyDescent="0.25">
      <c r="B158" s="35" t="str">
        <f t="shared" si="35"/>
        <v>A1_4_1998</v>
      </c>
      <c r="C158" s="35" t="s">
        <v>65</v>
      </c>
      <c r="D158" s="35">
        <v>4</v>
      </c>
      <c r="E158" s="35">
        <v>1998</v>
      </c>
      <c r="F158" s="35">
        <v>0.68</v>
      </c>
      <c r="G158" s="35">
        <v>1.9710000000000001</v>
      </c>
      <c r="H158" s="35">
        <v>9.6405999999999992</v>
      </c>
      <c r="I158" s="35">
        <v>0.36099999999999999</v>
      </c>
      <c r="J158" s="43">
        <f t="shared" si="36"/>
        <v>0.33212000000000003</v>
      </c>
      <c r="K158" s="35">
        <v>184.15850222</v>
      </c>
    </row>
    <row r="159" spans="2:11" x14ac:dyDescent="0.25">
      <c r="B159" s="35" t="str">
        <f t="shared" si="35"/>
        <v>A1_4_1999</v>
      </c>
      <c r="C159" s="35" t="s">
        <v>65</v>
      </c>
      <c r="D159" s="35">
        <v>4</v>
      </c>
      <c r="E159" s="35">
        <v>1999</v>
      </c>
      <c r="F159" s="35">
        <v>0.68</v>
      </c>
      <c r="G159" s="35">
        <v>1.9710000000000001</v>
      </c>
      <c r="H159" s="35">
        <v>9.6405999999999992</v>
      </c>
      <c r="I159" s="35">
        <v>0.36099999999999999</v>
      </c>
      <c r="J159" s="43">
        <f t="shared" si="36"/>
        <v>0.33212000000000003</v>
      </c>
      <c r="K159" s="35">
        <v>184.15850222</v>
      </c>
    </row>
    <row r="160" spans="2:11" x14ac:dyDescent="0.25">
      <c r="B160" s="35" t="str">
        <f t="shared" si="35"/>
        <v>A1_4_2000</v>
      </c>
      <c r="C160" s="35" t="s">
        <v>65</v>
      </c>
      <c r="D160" s="35">
        <v>4</v>
      </c>
      <c r="E160" s="35">
        <v>2000</v>
      </c>
      <c r="F160" s="35">
        <v>0.68</v>
      </c>
      <c r="G160" s="35">
        <v>1.9710000000000001</v>
      </c>
      <c r="H160" s="35">
        <v>7.31</v>
      </c>
      <c r="I160" s="35">
        <v>0.36099999999999999</v>
      </c>
      <c r="J160" s="43">
        <f t="shared" si="36"/>
        <v>0.33212000000000003</v>
      </c>
      <c r="K160" s="35">
        <v>184.15850222</v>
      </c>
    </row>
    <row r="161" spans="2:11" x14ac:dyDescent="0.25">
      <c r="B161" s="35" t="str">
        <f t="shared" si="35"/>
        <v>A1_4_2001</v>
      </c>
      <c r="C161" s="35" t="s">
        <v>65</v>
      </c>
      <c r="D161" s="35">
        <v>4</v>
      </c>
      <c r="E161" s="35">
        <v>2001</v>
      </c>
      <c r="F161" s="35">
        <v>0.68</v>
      </c>
      <c r="G161" s="35">
        <v>1.9710000000000001</v>
      </c>
      <c r="H161" s="35">
        <v>7.31</v>
      </c>
      <c r="I161" s="35">
        <v>0.36099999999999999</v>
      </c>
      <c r="J161" s="43">
        <f t="shared" si="36"/>
        <v>0.33212000000000003</v>
      </c>
      <c r="K161" s="35">
        <v>184.15850222</v>
      </c>
    </row>
    <row r="162" spans="2:11" x14ac:dyDescent="0.25">
      <c r="B162" s="35" t="str">
        <f t="shared" si="35"/>
        <v>A1_4_2002</v>
      </c>
      <c r="C162" s="35" t="s">
        <v>65</v>
      </c>
      <c r="D162" s="35">
        <v>4</v>
      </c>
      <c r="E162" s="35">
        <v>2002</v>
      </c>
      <c r="F162" s="35">
        <v>0.68</v>
      </c>
      <c r="G162" s="35">
        <v>1.9710000000000001</v>
      </c>
      <c r="H162" s="35">
        <v>7.31</v>
      </c>
      <c r="I162" s="35">
        <v>0.36099999999999999</v>
      </c>
      <c r="J162" s="43">
        <f t="shared" si="36"/>
        <v>0.33212000000000003</v>
      </c>
      <c r="K162" s="35">
        <v>184.15850222</v>
      </c>
    </row>
    <row r="163" spans="2:11" x14ac:dyDescent="0.25">
      <c r="B163" s="35" t="str">
        <f t="shared" si="35"/>
        <v>A1_4_2003</v>
      </c>
      <c r="C163" s="35" t="s">
        <v>65</v>
      </c>
      <c r="D163" s="35">
        <v>4</v>
      </c>
      <c r="E163" s="35">
        <v>2003</v>
      </c>
      <c r="F163" s="35">
        <v>0.68</v>
      </c>
      <c r="G163" s="35">
        <v>1.9710000000000001</v>
      </c>
      <c r="H163" s="35">
        <v>7.31</v>
      </c>
      <c r="I163" s="35">
        <v>0.36099999999999999</v>
      </c>
      <c r="J163" s="43">
        <f t="shared" si="36"/>
        <v>0.33212000000000003</v>
      </c>
      <c r="K163" s="35">
        <v>184.15850222</v>
      </c>
    </row>
    <row r="164" spans="2:11" x14ac:dyDescent="0.25">
      <c r="B164" s="35" t="str">
        <f t="shared" si="35"/>
        <v>A1_4_2004</v>
      </c>
      <c r="C164" s="35" t="s">
        <v>65</v>
      </c>
      <c r="D164" s="35">
        <v>4</v>
      </c>
      <c r="E164" s="35">
        <v>2004</v>
      </c>
      <c r="F164" s="35">
        <v>0.68</v>
      </c>
      <c r="G164" s="35">
        <v>3.73</v>
      </c>
      <c r="H164" s="35">
        <v>5.1014999999999997</v>
      </c>
      <c r="I164" s="35">
        <v>0.15</v>
      </c>
      <c r="J164" s="43">
        <f t="shared" si="36"/>
        <v>0.13800000000000001</v>
      </c>
      <c r="K164" s="35">
        <v>184.15850222</v>
      </c>
    </row>
    <row r="165" spans="2:11" x14ac:dyDescent="0.25">
      <c r="B165" s="35" t="str">
        <f t="shared" si="35"/>
        <v>A1_4_2005</v>
      </c>
      <c r="C165" s="35" t="s">
        <v>65</v>
      </c>
      <c r="D165" s="35">
        <v>4</v>
      </c>
      <c r="E165" s="35">
        <v>2005</v>
      </c>
      <c r="F165" s="35">
        <v>0.68</v>
      </c>
      <c r="G165" s="35">
        <v>3.73</v>
      </c>
      <c r="H165" s="35">
        <v>5.1014999999999997</v>
      </c>
      <c r="I165" s="35">
        <v>0.15</v>
      </c>
      <c r="J165" s="43">
        <f t="shared" si="36"/>
        <v>0.13800000000000001</v>
      </c>
      <c r="K165" s="35">
        <v>184.15850222</v>
      </c>
    </row>
    <row r="166" spans="2:11" x14ac:dyDescent="0.25">
      <c r="B166" s="35" t="str">
        <f t="shared" si="35"/>
        <v>A1_4_2006</v>
      </c>
      <c r="C166" s="35" t="s">
        <v>65</v>
      </c>
      <c r="D166" s="35">
        <v>4</v>
      </c>
      <c r="E166" s="35">
        <v>2006</v>
      </c>
      <c r="F166" s="35">
        <v>0.68</v>
      </c>
      <c r="G166" s="35">
        <v>3.73</v>
      </c>
      <c r="H166" s="35">
        <v>5.1014999999999997</v>
      </c>
      <c r="I166" s="35">
        <v>0.15</v>
      </c>
      <c r="J166" s="43">
        <f t="shared" si="36"/>
        <v>0.13800000000000001</v>
      </c>
      <c r="K166" s="35">
        <v>184.15850222</v>
      </c>
    </row>
    <row r="167" spans="2:11" x14ac:dyDescent="0.25">
      <c r="B167" s="35" t="str">
        <f t="shared" si="35"/>
        <v>A1_4_2007</v>
      </c>
      <c r="C167" s="35" t="s">
        <v>65</v>
      </c>
      <c r="D167" s="35">
        <v>4</v>
      </c>
      <c r="E167" s="35">
        <v>2007</v>
      </c>
      <c r="F167" s="35">
        <v>0.68</v>
      </c>
      <c r="G167" s="35">
        <v>3.73</v>
      </c>
      <c r="H167" s="35">
        <v>5.1014999999999997</v>
      </c>
      <c r="I167" s="35">
        <v>0.15</v>
      </c>
      <c r="J167" s="43">
        <f t="shared" si="36"/>
        <v>0.13800000000000001</v>
      </c>
      <c r="K167" s="35">
        <v>184.15850222</v>
      </c>
    </row>
    <row r="168" spans="2:11" x14ac:dyDescent="0.25">
      <c r="B168" s="35" t="str">
        <f t="shared" si="35"/>
        <v>A1_4_2008</v>
      </c>
      <c r="C168" s="35" t="s">
        <v>65</v>
      </c>
      <c r="D168" s="35">
        <v>4</v>
      </c>
      <c r="E168" s="35">
        <v>2008</v>
      </c>
      <c r="F168" s="35">
        <v>0.68</v>
      </c>
      <c r="G168" s="35">
        <v>3.73</v>
      </c>
      <c r="H168" s="35">
        <v>5.1014999999999997</v>
      </c>
      <c r="I168" s="35">
        <v>0.15</v>
      </c>
      <c r="J168" s="43">
        <f t="shared" si="36"/>
        <v>0.13800000000000001</v>
      </c>
      <c r="K168" s="35">
        <v>184.15850222</v>
      </c>
    </row>
    <row r="169" spans="2:11" x14ac:dyDescent="0.25">
      <c r="B169" s="35" t="str">
        <f t="shared" si="35"/>
        <v>A1_4_2009</v>
      </c>
      <c r="C169" s="35" t="s">
        <v>65</v>
      </c>
      <c r="D169" s="35">
        <v>4</v>
      </c>
      <c r="E169" s="35">
        <v>2009</v>
      </c>
      <c r="F169" s="35">
        <v>0.68</v>
      </c>
      <c r="G169" s="35">
        <v>3.73</v>
      </c>
      <c r="H169" s="35">
        <v>5.1014999999999997</v>
      </c>
      <c r="I169" s="35">
        <v>0.15</v>
      </c>
      <c r="J169" s="43">
        <f t="shared" si="36"/>
        <v>0.13800000000000001</v>
      </c>
      <c r="K169" s="35">
        <v>184.15850222</v>
      </c>
    </row>
    <row r="170" spans="2:11" x14ac:dyDescent="0.25">
      <c r="B170" s="35" t="str">
        <f t="shared" si="35"/>
        <v>A1_4_2010</v>
      </c>
      <c r="C170" s="35" t="s">
        <v>65</v>
      </c>
      <c r="D170" s="35">
        <v>4</v>
      </c>
      <c r="E170" s="35">
        <v>2010</v>
      </c>
      <c r="F170" s="35">
        <v>0.68</v>
      </c>
      <c r="G170" s="35">
        <v>3.73</v>
      </c>
      <c r="H170" s="35">
        <v>5.1014999999999997</v>
      </c>
      <c r="I170" s="35">
        <v>0.15</v>
      </c>
      <c r="J170" s="43">
        <f t="shared" si="36"/>
        <v>0.13800000000000001</v>
      </c>
      <c r="K170" s="35">
        <v>184.15850222</v>
      </c>
    </row>
    <row r="171" spans="2:11" x14ac:dyDescent="0.25">
      <c r="B171" s="35" t="str">
        <f t="shared" si="35"/>
        <v>A1_4_2011</v>
      </c>
      <c r="C171" s="35" t="s">
        <v>65</v>
      </c>
      <c r="D171" s="35">
        <v>4</v>
      </c>
      <c r="E171" s="35">
        <v>2011</v>
      </c>
      <c r="F171" s="35">
        <v>0.68</v>
      </c>
      <c r="G171" s="35">
        <v>3.73</v>
      </c>
      <c r="H171" s="35">
        <v>5.1014999999999997</v>
      </c>
      <c r="I171" s="35">
        <v>0.15</v>
      </c>
      <c r="J171" s="43">
        <f t="shared" si="36"/>
        <v>0.13800000000000001</v>
      </c>
      <c r="K171" s="35">
        <v>184.15850222</v>
      </c>
    </row>
    <row r="172" spans="2:11" x14ac:dyDescent="0.25">
      <c r="B172" s="35" t="str">
        <f t="shared" si="35"/>
        <v>A1_4_2012</v>
      </c>
      <c r="C172" s="35" t="s">
        <v>65</v>
      </c>
      <c r="D172" s="35">
        <v>4</v>
      </c>
      <c r="E172" s="35">
        <v>2012</v>
      </c>
      <c r="F172" s="35">
        <v>0.68</v>
      </c>
      <c r="G172" s="35">
        <v>3.73</v>
      </c>
      <c r="H172" s="35">
        <v>5.1014999999999997</v>
      </c>
      <c r="I172" s="35">
        <v>0.15</v>
      </c>
      <c r="J172" s="43">
        <f t="shared" si="36"/>
        <v>0.13800000000000001</v>
      </c>
      <c r="K172" s="35">
        <v>184.15850222</v>
      </c>
    </row>
    <row r="173" spans="2:11" x14ac:dyDescent="0.25">
      <c r="B173" s="35" t="str">
        <f t="shared" si="35"/>
        <v>A1_4_2013</v>
      </c>
      <c r="C173" s="35" t="s">
        <v>65</v>
      </c>
      <c r="D173" s="35">
        <v>4</v>
      </c>
      <c r="E173" s="35">
        <v>2013</v>
      </c>
      <c r="F173" s="35">
        <v>0.68</v>
      </c>
      <c r="G173" s="35">
        <v>3.73</v>
      </c>
      <c r="H173" s="35">
        <v>5.1014999999999997</v>
      </c>
      <c r="I173" s="35">
        <v>0.15</v>
      </c>
      <c r="J173" s="43">
        <f t="shared" si="36"/>
        <v>0.13800000000000001</v>
      </c>
      <c r="K173" s="35">
        <v>184.15850222</v>
      </c>
    </row>
    <row r="174" spans="2:11" x14ac:dyDescent="0.25">
      <c r="B174" s="35" t="str">
        <f t="shared" si="35"/>
        <v>A1_4_2014</v>
      </c>
      <c r="C174" s="35" t="s">
        <v>65</v>
      </c>
      <c r="D174" s="35">
        <v>4</v>
      </c>
      <c r="E174" s="35">
        <v>2014</v>
      </c>
      <c r="F174" s="35">
        <v>0.68</v>
      </c>
      <c r="G174" s="35">
        <v>3.73</v>
      </c>
      <c r="H174" s="35">
        <v>3.99</v>
      </c>
      <c r="I174" s="35">
        <v>0.08</v>
      </c>
      <c r="J174" s="43">
        <f t="shared" si="36"/>
        <v>7.3599999999999999E-2</v>
      </c>
      <c r="K174" s="35">
        <v>184.15850222</v>
      </c>
    </row>
    <row r="175" spans="2:11" x14ac:dyDescent="0.25">
      <c r="B175" s="35" t="str">
        <f t="shared" si="35"/>
        <v>A1_4_2015</v>
      </c>
      <c r="C175" s="35" t="s">
        <v>65</v>
      </c>
      <c r="D175" s="35">
        <v>4</v>
      </c>
      <c r="E175" s="35">
        <v>2015</v>
      </c>
      <c r="F175" s="35">
        <v>0.68</v>
      </c>
      <c r="G175" s="35">
        <v>3.73</v>
      </c>
      <c r="H175" s="35">
        <v>3.99</v>
      </c>
      <c r="I175" s="35">
        <v>0.08</v>
      </c>
      <c r="J175" s="43">
        <f t="shared" si="36"/>
        <v>7.3599999999999999E-2</v>
      </c>
      <c r="K175" s="35">
        <v>184.15850222</v>
      </c>
    </row>
    <row r="176" spans="2:11" x14ac:dyDescent="0.25">
      <c r="B176" s="35" t="str">
        <f t="shared" si="35"/>
        <v>A1_4_2016</v>
      </c>
      <c r="C176" s="35" t="s">
        <v>65</v>
      </c>
      <c r="D176" s="35">
        <v>4</v>
      </c>
      <c r="E176" s="35">
        <v>2016</v>
      </c>
      <c r="F176" s="35">
        <v>0.68</v>
      </c>
      <c r="G176" s="35">
        <v>3.73</v>
      </c>
      <c r="H176" s="35">
        <v>3.99</v>
      </c>
      <c r="I176" s="35">
        <v>0.08</v>
      </c>
      <c r="J176" s="43">
        <f t="shared" si="36"/>
        <v>7.3599999999999999E-2</v>
      </c>
      <c r="K176" s="35">
        <v>184.15850222</v>
      </c>
    </row>
    <row r="177" spans="2:11" x14ac:dyDescent="0.25">
      <c r="B177" s="35" t="str">
        <f t="shared" si="35"/>
        <v>A1_4_2017</v>
      </c>
      <c r="C177" s="35" t="s">
        <v>65</v>
      </c>
      <c r="D177" s="35">
        <v>4</v>
      </c>
      <c r="E177" s="35">
        <v>2017</v>
      </c>
      <c r="F177" s="35">
        <v>0.68</v>
      </c>
      <c r="G177" s="35">
        <v>3.73</v>
      </c>
      <c r="H177" s="35">
        <v>3.99</v>
      </c>
      <c r="I177" s="35">
        <v>0.08</v>
      </c>
      <c r="J177" s="43">
        <f t="shared" si="36"/>
        <v>7.3599999999999999E-2</v>
      </c>
      <c r="K177" s="35">
        <v>184.15850222</v>
      </c>
    </row>
    <row r="178" spans="2:11" x14ac:dyDescent="0.25">
      <c r="B178" s="35" t="str">
        <f t="shared" si="35"/>
        <v>A1_4_2018</v>
      </c>
      <c r="C178" s="35" t="s">
        <v>65</v>
      </c>
      <c r="D178" s="35">
        <v>4</v>
      </c>
      <c r="E178" s="35">
        <v>2018</v>
      </c>
      <c r="F178" s="35">
        <v>0.68</v>
      </c>
      <c r="G178" s="35">
        <v>3.73</v>
      </c>
      <c r="H178" s="35">
        <v>3.99</v>
      </c>
      <c r="I178" s="35">
        <v>0.08</v>
      </c>
      <c r="J178" s="43">
        <f t="shared" si="36"/>
        <v>7.3599999999999999E-2</v>
      </c>
      <c r="K178" s="35">
        <v>184.15850222</v>
      </c>
    </row>
    <row r="179" spans="2:11" x14ac:dyDescent="0.25">
      <c r="B179" s="35" t="str">
        <f t="shared" si="35"/>
        <v>A1_4_2019</v>
      </c>
      <c r="C179" s="35" t="s">
        <v>65</v>
      </c>
      <c r="D179" s="35">
        <v>4</v>
      </c>
      <c r="E179" s="35">
        <v>2019</v>
      </c>
      <c r="F179" s="35">
        <v>0.68</v>
      </c>
      <c r="G179" s="35">
        <v>3.73</v>
      </c>
      <c r="H179" s="35">
        <v>3.99</v>
      </c>
      <c r="I179" s="35">
        <v>0.08</v>
      </c>
      <c r="J179" s="43">
        <f t="shared" si="36"/>
        <v>7.3599999999999999E-2</v>
      </c>
      <c r="K179" s="35">
        <v>184.15850222</v>
      </c>
    </row>
    <row r="180" spans="2:11" x14ac:dyDescent="0.25">
      <c r="B180" s="35" t="str">
        <f t="shared" si="35"/>
        <v>A1_4_2020</v>
      </c>
      <c r="C180" s="35" t="s">
        <v>65</v>
      </c>
      <c r="D180" s="35">
        <v>4</v>
      </c>
      <c r="E180" s="35">
        <v>2020</v>
      </c>
      <c r="F180" s="35">
        <v>0.68</v>
      </c>
      <c r="G180" s="35">
        <v>3.73</v>
      </c>
      <c r="H180" s="35">
        <v>3.99</v>
      </c>
      <c r="I180" s="35">
        <v>0.08</v>
      </c>
      <c r="J180" s="43">
        <f t="shared" si="36"/>
        <v>7.3599999999999999E-2</v>
      </c>
      <c r="K180" s="35">
        <v>184.15850222</v>
      </c>
    </row>
    <row r="181" spans="2:11" x14ac:dyDescent="0.25">
      <c r="B181" s="35" t="str">
        <f t="shared" si="35"/>
        <v>A1_5_1969</v>
      </c>
      <c r="C181" s="35" t="s">
        <v>65</v>
      </c>
      <c r="D181" s="35">
        <v>5</v>
      </c>
      <c r="E181" s="35">
        <v>1969</v>
      </c>
      <c r="F181" s="35">
        <v>1.26</v>
      </c>
      <c r="G181" s="35">
        <v>3.0659999999999998</v>
      </c>
      <c r="H181" s="35">
        <v>16.52</v>
      </c>
      <c r="I181" s="35">
        <v>0.70299999999999996</v>
      </c>
      <c r="J181" s="43">
        <f t="shared" si="36"/>
        <v>0.64676</v>
      </c>
      <c r="K181" s="35">
        <v>184.15850222</v>
      </c>
    </row>
    <row r="182" spans="2:11" x14ac:dyDescent="0.25">
      <c r="B182" s="35" t="str">
        <f t="shared" si="35"/>
        <v>A1_5_1970</v>
      </c>
      <c r="C182" s="35" t="s">
        <v>65</v>
      </c>
      <c r="D182" s="35">
        <v>5</v>
      </c>
      <c r="E182" s="35">
        <v>1970</v>
      </c>
      <c r="F182" s="35">
        <v>1.26</v>
      </c>
      <c r="G182" s="35">
        <v>3.0659999999999998</v>
      </c>
      <c r="H182" s="35">
        <v>16.52</v>
      </c>
      <c r="I182" s="35">
        <v>0.70299999999999996</v>
      </c>
      <c r="J182" s="43">
        <f t="shared" si="36"/>
        <v>0.64676</v>
      </c>
      <c r="K182" s="35">
        <v>184.15850222</v>
      </c>
    </row>
    <row r="183" spans="2:11" x14ac:dyDescent="0.25">
      <c r="B183" s="35" t="str">
        <f t="shared" si="35"/>
        <v>A1_5_1971</v>
      </c>
      <c r="C183" s="35" t="s">
        <v>65</v>
      </c>
      <c r="D183" s="35">
        <v>5</v>
      </c>
      <c r="E183" s="35">
        <v>1971</v>
      </c>
      <c r="F183" s="35">
        <v>1.05</v>
      </c>
      <c r="G183" s="35">
        <v>3.0659999999999998</v>
      </c>
      <c r="H183" s="35">
        <v>15.34</v>
      </c>
      <c r="I183" s="35">
        <v>0.59849999999999992</v>
      </c>
      <c r="J183" s="43">
        <f t="shared" si="36"/>
        <v>0.55062</v>
      </c>
      <c r="K183" s="35">
        <v>184.15850222</v>
      </c>
    </row>
    <row r="184" spans="2:11" x14ac:dyDescent="0.25">
      <c r="B184" s="35" t="str">
        <f t="shared" si="35"/>
        <v>A1_5_1972</v>
      </c>
      <c r="C184" s="35" t="s">
        <v>65</v>
      </c>
      <c r="D184" s="35">
        <v>5</v>
      </c>
      <c r="E184" s="35">
        <v>1972</v>
      </c>
      <c r="F184" s="35">
        <v>1.05</v>
      </c>
      <c r="G184" s="35">
        <v>3.0659999999999998</v>
      </c>
      <c r="H184" s="35">
        <v>15.34</v>
      </c>
      <c r="I184" s="35">
        <v>0.59849999999999992</v>
      </c>
      <c r="J184" s="43">
        <f t="shared" si="36"/>
        <v>0.55062</v>
      </c>
      <c r="K184" s="35">
        <v>184.15850222</v>
      </c>
    </row>
    <row r="185" spans="2:11" x14ac:dyDescent="0.25">
      <c r="B185" s="35" t="str">
        <f t="shared" si="35"/>
        <v>A1_5_1973</v>
      </c>
      <c r="C185" s="35" t="s">
        <v>65</v>
      </c>
      <c r="D185" s="35">
        <v>5</v>
      </c>
      <c r="E185" s="35">
        <v>1973</v>
      </c>
      <c r="F185" s="35">
        <v>1.05</v>
      </c>
      <c r="G185" s="35">
        <v>3.0659999999999998</v>
      </c>
      <c r="H185" s="35">
        <v>15.34</v>
      </c>
      <c r="I185" s="35">
        <v>0.59849999999999992</v>
      </c>
      <c r="J185" s="43">
        <f t="shared" si="36"/>
        <v>0.55062</v>
      </c>
      <c r="K185" s="35">
        <v>184.15850222</v>
      </c>
    </row>
    <row r="186" spans="2:11" x14ac:dyDescent="0.25">
      <c r="B186" s="35" t="str">
        <f t="shared" si="35"/>
        <v>A1_5_1974</v>
      </c>
      <c r="C186" s="35" t="s">
        <v>65</v>
      </c>
      <c r="D186" s="35">
        <v>5</v>
      </c>
      <c r="E186" s="35">
        <v>1974</v>
      </c>
      <c r="F186" s="35">
        <v>1.05</v>
      </c>
      <c r="G186" s="35">
        <v>3.0659999999999998</v>
      </c>
      <c r="H186" s="35">
        <v>15.34</v>
      </c>
      <c r="I186" s="35">
        <v>0.59849999999999992</v>
      </c>
      <c r="J186" s="43">
        <f t="shared" si="36"/>
        <v>0.55062</v>
      </c>
      <c r="K186" s="35">
        <v>184.15850222</v>
      </c>
    </row>
    <row r="187" spans="2:11" x14ac:dyDescent="0.25">
      <c r="B187" s="35" t="str">
        <f t="shared" si="35"/>
        <v>A1_5_1975</v>
      </c>
      <c r="C187" s="35" t="s">
        <v>65</v>
      </c>
      <c r="D187" s="35">
        <v>5</v>
      </c>
      <c r="E187" s="35">
        <v>1975</v>
      </c>
      <c r="F187" s="35">
        <v>1.05</v>
      </c>
      <c r="G187" s="35">
        <v>3.0659999999999998</v>
      </c>
      <c r="H187" s="35">
        <v>15.34</v>
      </c>
      <c r="I187" s="35">
        <v>0.59849999999999992</v>
      </c>
      <c r="J187" s="43">
        <f t="shared" si="36"/>
        <v>0.55062</v>
      </c>
      <c r="K187" s="35">
        <v>184.15850222</v>
      </c>
    </row>
    <row r="188" spans="2:11" x14ac:dyDescent="0.25">
      <c r="B188" s="35" t="str">
        <f t="shared" si="35"/>
        <v>A1_5_1976</v>
      </c>
      <c r="C188" s="35" t="s">
        <v>65</v>
      </c>
      <c r="D188" s="35">
        <v>5</v>
      </c>
      <c r="E188" s="35">
        <v>1976</v>
      </c>
      <c r="F188" s="35">
        <v>1.05</v>
      </c>
      <c r="G188" s="35">
        <v>3.0659999999999998</v>
      </c>
      <c r="H188" s="35">
        <v>15.34</v>
      </c>
      <c r="I188" s="35">
        <v>0.59849999999999992</v>
      </c>
      <c r="J188" s="43">
        <f t="shared" si="36"/>
        <v>0.55062</v>
      </c>
      <c r="K188" s="35">
        <v>184.15850222</v>
      </c>
    </row>
    <row r="189" spans="2:11" x14ac:dyDescent="0.25">
      <c r="B189" s="35" t="str">
        <f t="shared" si="35"/>
        <v>A1_5_1977</v>
      </c>
      <c r="C189" s="35" t="s">
        <v>65</v>
      </c>
      <c r="D189" s="35">
        <v>5</v>
      </c>
      <c r="E189" s="35">
        <v>1977</v>
      </c>
      <c r="F189" s="35">
        <v>1.05</v>
      </c>
      <c r="G189" s="35">
        <v>3.0659999999999998</v>
      </c>
      <c r="H189" s="35">
        <v>15.34</v>
      </c>
      <c r="I189" s="35">
        <v>0.59849999999999992</v>
      </c>
      <c r="J189" s="43">
        <f t="shared" si="36"/>
        <v>0.55062</v>
      </c>
      <c r="K189" s="35">
        <v>184.15850222</v>
      </c>
    </row>
    <row r="190" spans="2:11" x14ac:dyDescent="0.25">
      <c r="B190" s="35" t="str">
        <f t="shared" si="35"/>
        <v>A1_5_1978</v>
      </c>
      <c r="C190" s="35" t="s">
        <v>65</v>
      </c>
      <c r="D190" s="35">
        <v>5</v>
      </c>
      <c r="E190" s="35">
        <v>1978</v>
      </c>
      <c r="F190" s="35">
        <v>1.05</v>
      </c>
      <c r="G190" s="35">
        <v>3.0659999999999998</v>
      </c>
      <c r="H190" s="35">
        <v>15.34</v>
      </c>
      <c r="I190" s="35">
        <v>0.59849999999999992</v>
      </c>
      <c r="J190" s="43">
        <f t="shared" si="36"/>
        <v>0.55062</v>
      </c>
      <c r="K190" s="35">
        <v>184.15850222</v>
      </c>
    </row>
    <row r="191" spans="2:11" x14ac:dyDescent="0.25">
      <c r="B191" s="35" t="str">
        <f t="shared" si="35"/>
        <v>A1_5_1979</v>
      </c>
      <c r="C191" s="35" t="s">
        <v>65</v>
      </c>
      <c r="D191" s="35">
        <v>5</v>
      </c>
      <c r="E191" s="35">
        <v>1979</v>
      </c>
      <c r="F191" s="35">
        <v>0.95</v>
      </c>
      <c r="G191" s="35">
        <v>3.0659999999999998</v>
      </c>
      <c r="H191" s="35">
        <v>14.16</v>
      </c>
      <c r="I191" s="35">
        <v>0.50349999999999995</v>
      </c>
      <c r="J191" s="43">
        <f t="shared" si="36"/>
        <v>0.46321999999999997</v>
      </c>
      <c r="K191" s="35">
        <v>184.15850222</v>
      </c>
    </row>
    <row r="192" spans="2:11" x14ac:dyDescent="0.25">
      <c r="B192" s="35" t="str">
        <f t="shared" si="35"/>
        <v>A1_5_1980</v>
      </c>
      <c r="C192" s="35" t="s">
        <v>65</v>
      </c>
      <c r="D192" s="35">
        <v>5</v>
      </c>
      <c r="E192" s="35">
        <v>1980</v>
      </c>
      <c r="F192" s="35">
        <v>0.95</v>
      </c>
      <c r="G192" s="35">
        <v>3.0659999999999998</v>
      </c>
      <c r="H192" s="35">
        <v>14.16</v>
      </c>
      <c r="I192" s="35">
        <v>0.50349999999999995</v>
      </c>
      <c r="J192" s="43">
        <f t="shared" si="36"/>
        <v>0.46321999999999997</v>
      </c>
      <c r="K192" s="35">
        <v>184.15850222</v>
      </c>
    </row>
    <row r="193" spans="2:11" x14ac:dyDescent="0.25">
      <c r="B193" s="35" t="str">
        <f t="shared" si="35"/>
        <v>A1_5_1981</v>
      </c>
      <c r="C193" s="35" t="s">
        <v>65</v>
      </c>
      <c r="D193" s="35">
        <v>5</v>
      </c>
      <c r="E193" s="35">
        <v>1981</v>
      </c>
      <c r="F193" s="35">
        <v>0.95</v>
      </c>
      <c r="G193" s="35">
        <v>3.0659999999999998</v>
      </c>
      <c r="H193" s="35">
        <v>14.16</v>
      </c>
      <c r="I193" s="35">
        <v>0.50349999999999995</v>
      </c>
      <c r="J193" s="43">
        <f t="shared" si="36"/>
        <v>0.46321999999999997</v>
      </c>
      <c r="K193" s="35">
        <v>184.15850222</v>
      </c>
    </row>
    <row r="194" spans="2:11" x14ac:dyDescent="0.25">
      <c r="B194" s="35" t="str">
        <f t="shared" si="35"/>
        <v>A1_5_1982</v>
      </c>
      <c r="C194" s="35" t="s">
        <v>65</v>
      </c>
      <c r="D194" s="35">
        <v>5</v>
      </c>
      <c r="E194" s="35">
        <v>1982</v>
      </c>
      <c r="F194" s="35">
        <v>0.95</v>
      </c>
      <c r="G194" s="35">
        <v>3.0659999999999998</v>
      </c>
      <c r="H194" s="35">
        <v>14.16</v>
      </c>
      <c r="I194" s="35">
        <v>0.50349999999999995</v>
      </c>
      <c r="J194" s="43">
        <f t="shared" si="36"/>
        <v>0.46321999999999997</v>
      </c>
      <c r="K194" s="35">
        <v>184.15850222</v>
      </c>
    </row>
    <row r="195" spans="2:11" x14ac:dyDescent="0.25">
      <c r="B195" s="35" t="str">
        <f t="shared" si="35"/>
        <v>A1_5_1983</v>
      </c>
      <c r="C195" s="35" t="s">
        <v>65</v>
      </c>
      <c r="D195" s="35">
        <v>5</v>
      </c>
      <c r="E195" s="35">
        <v>1983</v>
      </c>
      <c r="F195" s="35">
        <v>0.95</v>
      </c>
      <c r="G195" s="35">
        <v>3.0659999999999998</v>
      </c>
      <c r="H195" s="35">
        <v>14.16</v>
      </c>
      <c r="I195" s="35">
        <v>0.50349999999999995</v>
      </c>
      <c r="J195" s="43">
        <f t="shared" si="36"/>
        <v>0.46321999999999997</v>
      </c>
      <c r="K195" s="35">
        <v>184.15850222</v>
      </c>
    </row>
    <row r="196" spans="2:11" x14ac:dyDescent="0.25">
      <c r="B196" s="35" t="str">
        <f t="shared" si="35"/>
        <v>A1_5_1984</v>
      </c>
      <c r="C196" s="35" t="s">
        <v>65</v>
      </c>
      <c r="D196" s="35">
        <v>5</v>
      </c>
      <c r="E196" s="35">
        <v>1984</v>
      </c>
      <c r="F196" s="35">
        <v>0.9</v>
      </c>
      <c r="G196" s="35">
        <v>3.0659999999999998</v>
      </c>
      <c r="H196" s="35">
        <v>12.98</v>
      </c>
      <c r="I196" s="35">
        <v>0.50349999999999995</v>
      </c>
      <c r="J196" s="43">
        <f t="shared" si="36"/>
        <v>0.46321999999999997</v>
      </c>
      <c r="K196" s="35">
        <v>184.15850222</v>
      </c>
    </row>
    <row r="197" spans="2:11" x14ac:dyDescent="0.25">
      <c r="B197" s="35" t="str">
        <f t="shared" si="35"/>
        <v>A1_5_1985</v>
      </c>
      <c r="C197" s="35" t="s">
        <v>65</v>
      </c>
      <c r="D197" s="35">
        <v>5</v>
      </c>
      <c r="E197" s="35">
        <v>1985</v>
      </c>
      <c r="F197" s="35">
        <v>0.9</v>
      </c>
      <c r="G197" s="35">
        <v>3.0659999999999998</v>
      </c>
      <c r="H197" s="35">
        <v>12.98</v>
      </c>
      <c r="I197" s="35">
        <v>0.50349999999999995</v>
      </c>
      <c r="J197" s="43">
        <f t="shared" si="36"/>
        <v>0.46321999999999997</v>
      </c>
      <c r="K197" s="35">
        <v>184.15850222</v>
      </c>
    </row>
    <row r="198" spans="2:11" x14ac:dyDescent="0.25">
      <c r="B198" s="35" t="str">
        <f t="shared" si="35"/>
        <v>A1_5_1986</v>
      </c>
      <c r="C198" s="35" t="s">
        <v>65</v>
      </c>
      <c r="D198" s="35">
        <v>5</v>
      </c>
      <c r="E198" s="35">
        <v>1986</v>
      </c>
      <c r="F198" s="35">
        <v>0.9</v>
      </c>
      <c r="G198" s="35">
        <v>3.0659999999999998</v>
      </c>
      <c r="H198" s="35">
        <v>12.98</v>
      </c>
      <c r="I198" s="35">
        <v>0.50349999999999995</v>
      </c>
      <c r="J198" s="43">
        <f t="shared" si="36"/>
        <v>0.46321999999999997</v>
      </c>
      <c r="K198" s="35">
        <v>184.15850222</v>
      </c>
    </row>
    <row r="199" spans="2:11" x14ac:dyDescent="0.25">
      <c r="B199" s="35" t="str">
        <f t="shared" si="35"/>
        <v>A1_5_1987</v>
      </c>
      <c r="C199" s="35" t="s">
        <v>65</v>
      </c>
      <c r="D199" s="35">
        <v>5</v>
      </c>
      <c r="E199" s="35">
        <v>1987</v>
      </c>
      <c r="F199" s="35">
        <v>0.84</v>
      </c>
      <c r="G199" s="35">
        <v>2.9929999999999999</v>
      </c>
      <c r="H199" s="35">
        <v>12.98</v>
      </c>
      <c r="I199" s="35">
        <v>0.50349999999999995</v>
      </c>
      <c r="J199" s="43">
        <f t="shared" si="36"/>
        <v>0.46321999999999997</v>
      </c>
      <c r="K199" s="35">
        <v>184.15850222</v>
      </c>
    </row>
    <row r="200" spans="2:11" x14ac:dyDescent="0.25">
      <c r="B200" s="35" t="str">
        <f t="shared" si="35"/>
        <v>A1_5_1988</v>
      </c>
      <c r="C200" s="35" t="s">
        <v>65</v>
      </c>
      <c r="D200" s="35">
        <v>5</v>
      </c>
      <c r="E200" s="35">
        <v>1988</v>
      </c>
      <c r="F200" s="35">
        <v>0.84</v>
      </c>
      <c r="G200" s="35">
        <v>2.9929999999999999</v>
      </c>
      <c r="H200" s="35">
        <v>12.98</v>
      </c>
      <c r="I200" s="35">
        <v>0.50349999999999995</v>
      </c>
      <c r="J200" s="43">
        <f t="shared" si="36"/>
        <v>0.46321999999999997</v>
      </c>
      <c r="K200" s="35">
        <v>184.15850222</v>
      </c>
    </row>
    <row r="201" spans="2:11" x14ac:dyDescent="0.25">
      <c r="B201" s="35" t="str">
        <f t="shared" si="35"/>
        <v>A1_5_1989</v>
      </c>
      <c r="C201" s="35" t="s">
        <v>65</v>
      </c>
      <c r="D201" s="35">
        <v>5</v>
      </c>
      <c r="E201" s="35">
        <v>1989</v>
      </c>
      <c r="F201" s="35">
        <v>0.84</v>
      </c>
      <c r="G201" s="35">
        <v>2.9929999999999999</v>
      </c>
      <c r="H201" s="35">
        <v>12.98</v>
      </c>
      <c r="I201" s="35">
        <v>0.50349999999999995</v>
      </c>
      <c r="J201" s="43">
        <f t="shared" si="36"/>
        <v>0.46321999999999997</v>
      </c>
      <c r="K201" s="35">
        <v>184.15850222</v>
      </c>
    </row>
    <row r="202" spans="2:11" x14ac:dyDescent="0.25">
      <c r="B202" s="35" t="str">
        <f t="shared" ref="B202:B265" si="37">C202&amp;"_"&amp;D202&amp;"_"&amp;E202</f>
        <v>A1_5_1990</v>
      </c>
      <c r="C202" s="35" t="s">
        <v>65</v>
      </c>
      <c r="D202" s="35">
        <v>5</v>
      </c>
      <c r="E202" s="35">
        <v>1990</v>
      </c>
      <c r="F202" s="35">
        <v>0.84</v>
      </c>
      <c r="G202" s="35">
        <v>2.9929999999999999</v>
      </c>
      <c r="H202" s="35">
        <v>12.98</v>
      </c>
      <c r="I202" s="35">
        <v>0.50349999999999995</v>
      </c>
      <c r="J202" s="43">
        <f t="shared" ref="J202:J265" si="38">0.92*I202</f>
        <v>0.46321999999999997</v>
      </c>
      <c r="K202" s="35">
        <v>184.15850222</v>
      </c>
    </row>
    <row r="203" spans="2:11" x14ac:dyDescent="0.25">
      <c r="B203" s="35" t="str">
        <f t="shared" si="37"/>
        <v>A1_5_1991</v>
      </c>
      <c r="C203" s="35" t="s">
        <v>65</v>
      </c>
      <c r="D203" s="35">
        <v>5</v>
      </c>
      <c r="E203" s="35">
        <v>1991</v>
      </c>
      <c r="F203" s="35">
        <v>0.84</v>
      </c>
      <c r="G203" s="35">
        <v>2.9929999999999999</v>
      </c>
      <c r="H203" s="35">
        <v>12.98</v>
      </c>
      <c r="I203" s="35">
        <v>0.50349999999999995</v>
      </c>
      <c r="J203" s="43">
        <f t="shared" si="38"/>
        <v>0.46321999999999997</v>
      </c>
      <c r="K203" s="35">
        <v>184.15850222</v>
      </c>
    </row>
    <row r="204" spans="2:11" x14ac:dyDescent="0.25">
      <c r="B204" s="35" t="str">
        <f t="shared" si="37"/>
        <v>A1_5_1992</v>
      </c>
      <c r="C204" s="35" t="s">
        <v>65</v>
      </c>
      <c r="D204" s="35">
        <v>5</v>
      </c>
      <c r="E204" s="35">
        <v>1992</v>
      </c>
      <c r="F204" s="35">
        <v>0.84</v>
      </c>
      <c r="G204" s="35">
        <v>2.9929999999999999</v>
      </c>
      <c r="H204" s="35">
        <v>12.98</v>
      </c>
      <c r="I204" s="35">
        <v>0.50349999999999995</v>
      </c>
      <c r="J204" s="43">
        <f t="shared" si="38"/>
        <v>0.46321999999999997</v>
      </c>
      <c r="K204" s="35">
        <v>184.15850222</v>
      </c>
    </row>
    <row r="205" spans="2:11" x14ac:dyDescent="0.25">
      <c r="B205" s="35" t="str">
        <f t="shared" si="37"/>
        <v>A1_5_1993</v>
      </c>
      <c r="C205" s="35" t="s">
        <v>65</v>
      </c>
      <c r="D205" s="35">
        <v>5</v>
      </c>
      <c r="E205" s="35">
        <v>1993</v>
      </c>
      <c r="F205" s="35">
        <v>0.84</v>
      </c>
      <c r="G205" s="35">
        <v>2.9929999999999999</v>
      </c>
      <c r="H205" s="35">
        <v>12.98</v>
      </c>
      <c r="I205" s="35">
        <v>0.50349999999999995</v>
      </c>
      <c r="J205" s="43">
        <f t="shared" si="38"/>
        <v>0.46321999999999997</v>
      </c>
      <c r="K205" s="35">
        <v>184.15850222</v>
      </c>
    </row>
    <row r="206" spans="2:11" x14ac:dyDescent="0.25">
      <c r="B206" s="35" t="str">
        <f t="shared" si="37"/>
        <v>A1_5_1994</v>
      </c>
      <c r="C206" s="35" t="s">
        <v>65</v>
      </c>
      <c r="D206" s="35">
        <v>5</v>
      </c>
      <c r="E206" s="35">
        <v>1994</v>
      </c>
      <c r="F206" s="35">
        <v>0.84</v>
      </c>
      <c r="G206" s="35">
        <v>2.9929999999999999</v>
      </c>
      <c r="H206" s="35">
        <v>12.98</v>
      </c>
      <c r="I206" s="35">
        <v>0.50349999999999995</v>
      </c>
      <c r="J206" s="43">
        <f t="shared" si="38"/>
        <v>0.46321999999999997</v>
      </c>
      <c r="K206" s="35">
        <v>184.15850222</v>
      </c>
    </row>
    <row r="207" spans="2:11" x14ac:dyDescent="0.25">
      <c r="B207" s="35" t="str">
        <f t="shared" si="37"/>
        <v>A1_5_1995</v>
      </c>
      <c r="C207" s="35" t="s">
        <v>65</v>
      </c>
      <c r="D207" s="35">
        <v>5</v>
      </c>
      <c r="E207" s="35">
        <v>1995</v>
      </c>
      <c r="F207" s="35">
        <v>0.68</v>
      </c>
      <c r="G207" s="35">
        <v>1.9710000000000001</v>
      </c>
      <c r="H207" s="35">
        <v>9.6405999999999992</v>
      </c>
      <c r="I207" s="35">
        <v>0.36099999999999999</v>
      </c>
      <c r="J207" s="43">
        <f t="shared" si="38"/>
        <v>0.33212000000000003</v>
      </c>
      <c r="K207" s="35">
        <v>184.15850222</v>
      </c>
    </row>
    <row r="208" spans="2:11" x14ac:dyDescent="0.25">
      <c r="B208" s="35" t="str">
        <f t="shared" si="37"/>
        <v>A1_5_1996</v>
      </c>
      <c r="C208" s="35" t="s">
        <v>65</v>
      </c>
      <c r="D208" s="35">
        <v>5</v>
      </c>
      <c r="E208" s="35">
        <v>1996</v>
      </c>
      <c r="F208" s="35">
        <v>0.68</v>
      </c>
      <c r="G208" s="35">
        <v>1.9710000000000001</v>
      </c>
      <c r="H208" s="35">
        <v>9.6405999999999992</v>
      </c>
      <c r="I208" s="35">
        <v>0.36099999999999999</v>
      </c>
      <c r="J208" s="43">
        <f t="shared" si="38"/>
        <v>0.33212000000000003</v>
      </c>
      <c r="K208" s="35">
        <v>184.15850222</v>
      </c>
    </row>
    <row r="209" spans="2:11" x14ac:dyDescent="0.25">
      <c r="B209" s="35" t="str">
        <f t="shared" si="37"/>
        <v>A1_5_1997</v>
      </c>
      <c r="C209" s="35" t="s">
        <v>65</v>
      </c>
      <c r="D209" s="35">
        <v>5</v>
      </c>
      <c r="E209" s="35">
        <v>1997</v>
      </c>
      <c r="F209" s="35">
        <v>0.68</v>
      </c>
      <c r="G209" s="35">
        <v>1.9710000000000001</v>
      </c>
      <c r="H209" s="35">
        <v>9.6405999999999992</v>
      </c>
      <c r="I209" s="35">
        <v>0.36099999999999999</v>
      </c>
      <c r="J209" s="43">
        <f t="shared" si="38"/>
        <v>0.33212000000000003</v>
      </c>
      <c r="K209" s="35">
        <v>184.15850222</v>
      </c>
    </row>
    <row r="210" spans="2:11" x14ac:dyDescent="0.25">
      <c r="B210" s="35" t="str">
        <f t="shared" si="37"/>
        <v>A1_5_1998</v>
      </c>
      <c r="C210" s="35" t="s">
        <v>65</v>
      </c>
      <c r="D210" s="35">
        <v>5</v>
      </c>
      <c r="E210" s="35">
        <v>1998</v>
      </c>
      <c r="F210" s="35">
        <v>0.68</v>
      </c>
      <c r="G210" s="35">
        <v>1.9710000000000001</v>
      </c>
      <c r="H210" s="35">
        <v>9.6405999999999992</v>
      </c>
      <c r="I210" s="35">
        <v>0.36099999999999999</v>
      </c>
      <c r="J210" s="43">
        <f t="shared" si="38"/>
        <v>0.33212000000000003</v>
      </c>
      <c r="K210" s="35">
        <v>184.15850222</v>
      </c>
    </row>
    <row r="211" spans="2:11" x14ac:dyDescent="0.25">
      <c r="B211" s="35" t="str">
        <f t="shared" si="37"/>
        <v>A1_5_1999</v>
      </c>
      <c r="C211" s="35" t="s">
        <v>65</v>
      </c>
      <c r="D211" s="35">
        <v>5</v>
      </c>
      <c r="E211" s="35">
        <v>1999</v>
      </c>
      <c r="F211" s="35">
        <v>0.68</v>
      </c>
      <c r="G211" s="35">
        <v>1.9710000000000001</v>
      </c>
      <c r="H211" s="35">
        <v>9.6405999999999992</v>
      </c>
      <c r="I211" s="35">
        <v>0.36099999999999999</v>
      </c>
      <c r="J211" s="43">
        <f t="shared" si="38"/>
        <v>0.33212000000000003</v>
      </c>
      <c r="K211" s="35">
        <v>184.15850222</v>
      </c>
    </row>
    <row r="212" spans="2:11" x14ac:dyDescent="0.25">
      <c r="B212" s="35" t="str">
        <f t="shared" si="37"/>
        <v>A1_5_2000</v>
      </c>
      <c r="C212" s="35" t="s">
        <v>65</v>
      </c>
      <c r="D212" s="35">
        <v>5</v>
      </c>
      <c r="E212" s="35">
        <v>2000</v>
      </c>
      <c r="F212" s="35">
        <v>0.68</v>
      </c>
      <c r="G212" s="35">
        <v>1.9710000000000001</v>
      </c>
      <c r="H212" s="35">
        <v>7.31</v>
      </c>
      <c r="I212" s="35">
        <v>0.36099999999999999</v>
      </c>
      <c r="J212" s="43">
        <f t="shared" si="38"/>
        <v>0.33212000000000003</v>
      </c>
      <c r="K212" s="35">
        <v>184.15850222</v>
      </c>
    </row>
    <row r="213" spans="2:11" x14ac:dyDescent="0.25">
      <c r="B213" s="35" t="str">
        <f t="shared" si="37"/>
        <v>A1_5_2001</v>
      </c>
      <c r="C213" s="35" t="s">
        <v>65</v>
      </c>
      <c r="D213" s="35">
        <v>5</v>
      </c>
      <c r="E213" s="35">
        <v>2001</v>
      </c>
      <c r="F213" s="35">
        <v>0.68</v>
      </c>
      <c r="G213" s="35">
        <v>1.9710000000000001</v>
      </c>
      <c r="H213" s="35">
        <v>7.31</v>
      </c>
      <c r="I213" s="35">
        <v>0.36099999999999999</v>
      </c>
      <c r="J213" s="43">
        <f t="shared" si="38"/>
        <v>0.33212000000000003</v>
      </c>
      <c r="K213" s="35">
        <v>184.15850222</v>
      </c>
    </row>
    <row r="214" spans="2:11" x14ac:dyDescent="0.25">
      <c r="B214" s="35" t="str">
        <f t="shared" si="37"/>
        <v>A1_5_2002</v>
      </c>
      <c r="C214" s="35" t="s">
        <v>65</v>
      </c>
      <c r="D214" s="35">
        <v>5</v>
      </c>
      <c r="E214" s="35">
        <v>2002</v>
      </c>
      <c r="F214" s="35">
        <v>0.68</v>
      </c>
      <c r="G214" s="35">
        <v>1.9710000000000001</v>
      </c>
      <c r="H214" s="35">
        <v>7.31</v>
      </c>
      <c r="I214" s="35">
        <v>0.36099999999999999</v>
      </c>
      <c r="J214" s="43">
        <f t="shared" si="38"/>
        <v>0.33212000000000003</v>
      </c>
      <c r="K214" s="35">
        <v>184.15850222</v>
      </c>
    </row>
    <row r="215" spans="2:11" x14ac:dyDescent="0.25">
      <c r="B215" s="35" t="str">
        <f t="shared" si="37"/>
        <v>A1_5_2003</v>
      </c>
      <c r="C215" s="35" t="s">
        <v>65</v>
      </c>
      <c r="D215" s="35">
        <v>5</v>
      </c>
      <c r="E215" s="35">
        <v>2003</v>
      </c>
      <c r="F215" s="35">
        <v>0.68</v>
      </c>
      <c r="G215" s="35">
        <v>1.9710000000000001</v>
      </c>
      <c r="H215" s="35">
        <v>7.31</v>
      </c>
      <c r="I215" s="35">
        <v>0.36099999999999999</v>
      </c>
      <c r="J215" s="43">
        <f t="shared" si="38"/>
        <v>0.33212000000000003</v>
      </c>
      <c r="K215" s="35">
        <v>184.15850222</v>
      </c>
    </row>
    <row r="216" spans="2:11" x14ac:dyDescent="0.25">
      <c r="B216" s="35" t="str">
        <f t="shared" si="37"/>
        <v>A1_5_2004</v>
      </c>
      <c r="C216" s="35" t="s">
        <v>65</v>
      </c>
      <c r="D216" s="35">
        <v>5</v>
      </c>
      <c r="E216" s="35">
        <v>2004</v>
      </c>
      <c r="F216" s="35">
        <v>0.68</v>
      </c>
      <c r="G216" s="35">
        <v>3.73</v>
      </c>
      <c r="H216" s="35">
        <v>5.1014999999999997</v>
      </c>
      <c r="I216" s="35">
        <v>0.15</v>
      </c>
      <c r="J216" s="43">
        <f t="shared" si="38"/>
        <v>0.13800000000000001</v>
      </c>
      <c r="K216" s="35">
        <v>184.15850222</v>
      </c>
    </row>
    <row r="217" spans="2:11" x14ac:dyDescent="0.25">
      <c r="B217" s="35" t="str">
        <f t="shared" si="37"/>
        <v>A1_5_2005</v>
      </c>
      <c r="C217" s="35" t="s">
        <v>65</v>
      </c>
      <c r="D217" s="35">
        <v>5</v>
      </c>
      <c r="E217" s="35">
        <v>2005</v>
      </c>
      <c r="F217" s="35">
        <v>0.68</v>
      </c>
      <c r="G217" s="35">
        <v>3.73</v>
      </c>
      <c r="H217" s="35">
        <v>5.1014999999999997</v>
      </c>
      <c r="I217" s="35">
        <v>0.15</v>
      </c>
      <c r="J217" s="43">
        <f t="shared" si="38"/>
        <v>0.13800000000000001</v>
      </c>
      <c r="K217" s="35">
        <v>184.15850222</v>
      </c>
    </row>
    <row r="218" spans="2:11" x14ac:dyDescent="0.25">
      <c r="B218" s="35" t="str">
        <f t="shared" si="37"/>
        <v>A1_5_2006</v>
      </c>
      <c r="C218" s="35" t="s">
        <v>65</v>
      </c>
      <c r="D218" s="35">
        <v>5</v>
      </c>
      <c r="E218" s="35">
        <v>2006</v>
      </c>
      <c r="F218" s="35">
        <v>0.68</v>
      </c>
      <c r="G218" s="35">
        <v>3.73</v>
      </c>
      <c r="H218" s="35">
        <v>5.1014999999999997</v>
      </c>
      <c r="I218" s="35">
        <v>0.15</v>
      </c>
      <c r="J218" s="43">
        <f t="shared" si="38"/>
        <v>0.13800000000000001</v>
      </c>
      <c r="K218" s="35">
        <v>184.15850222</v>
      </c>
    </row>
    <row r="219" spans="2:11" x14ac:dyDescent="0.25">
      <c r="B219" s="35" t="str">
        <f t="shared" si="37"/>
        <v>A1_5_2007</v>
      </c>
      <c r="C219" s="35" t="s">
        <v>65</v>
      </c>
      <c r="D219" s="35">
        <v>5</v>
      </c>
      <c r="E219" s="35">
        <v>2007</v>
      </c>
      <c r="F219" s="35">
        <v>0.68</v>
      </c>
      <c r="G219" s="35">
        <v>3.73</v>
      </c>
      <c r="H219" s="35">
        <v>5.1014999999999997</v>
      </c>
      <c r="I219" s="35">
        <v>0.15</v>
      </c>
      <c r="J219" s="43">
        <f t="shared" si="38"/>
        <v>0.13800000000000001</v>
      </c>
      <c r="K219" s="35">
        <v>184.15850222</v>
      </c>
    </row>
    <row r="220" spans="2:11" x14ac:dyDescent="0.25">
      <c r="B220" s="35" t="str">
        <f t="shared" si="37"/>
        <v>A1_5_2008</v>
      </c>
      <c r="C220" s="35" t="s">
        <v>65</v>
      </c>
      <c r="D220" s="35">
        <v>5</v>
      </c>
      <c r="E220" s="35">
        <v>2008</v>
      </c>
      <c r="F220" s="35">
        <v>0.68</v>
      </c>
      <c r="G220" s="35">
        <v>3.73</v>
      </c>
      <c r="H220" s="35">
        <v>5.1014999999999997</v>
      </c>
      <c r="I220" s="35">
        <v>0.15</v>
      </c>
      <c r="J220" s="43">
        <f t="shared" si="38"/>
        <v>0.13800000000000001</v>
      </c>
      <c r="K220" s="35">
        <v>184.15850222</v>
      </c>
    </row>
    <row r="221" spans="2:11" x14ac:dyDescent="0.25">
      <c r="B221" s="35" t="str">
        <f t="shared" si="37"/>
        <v>A1_5_2009</v>
      </c>
      <c r="C221" s="35" t="s">
        <v>65</v>
      </c>
      <c r="D221" s="35">
        <v>5</v>
      </c>
      <c r="E221" s="35">
        <v>2009</v>
      </c>
      <c r="F221" s="35">
        <v>0.68</v>
      </c>
      <c r="G221" s="35">
        <v>3.73</v>
      </c>
      <c r="H221" s="35">
        <v>5.1014999999999997</v>
      </c>
      <c r="I221" s="35">
        <v>0.15</v>
      </c>
      <c r="J221" s="43">
        <f t="shared" si="38"/>
        <v>0.13800000000000001</v>
      </c>
      <c r="K221" s="35">
        <v>184.15850222</v>
      </c>
    </row>
    <row r="222" spans="2:11" x14ac:dyDescent="0.25">
      <c r="B222" s="35" t="str">
        <f t="shared" si="37"/>
        <v>A1_5_2010</v>
      </c>
      <c r="C222" s="35" t="s">
        <v>65</v>
      </c>
      <c r="D222" s="35">
        <v>5</v>
      </c>
      <c r="E222" s="35">
        <v>2010</v>
      </c>
      <c r="F222" s="35">
        <v>0.68</v>
      </c>
      <c r="G222" s="35">
        <v>3.73</v>
      </c>
      <c r="H222" s="35">
        <v>5.1014999999999997</v>
      </c>
      <c r="I222" s="35">
        <v>0.15</v>
      </c>
      <c r="J222" s="43">
        <f t="shared" si="38"/>
        <v>0.13800000000000001</v>
      </c>
      <c r="K222" s="35">
        <v>184.15850222</v>
      </c>
    </row>
    <row r="223" spans="2:11" x14ac:dyDescent="0.25">
      <c r="B223" s="35" t="str">
        <f t="shared" si="37"/>
        <v>A1_5_2011</v>
      </c>
      <c r="C223" s="35" t="s">
        <v>65</v>
      </c>
      <c r="D223" s="35">
        <v>5</v>
      </c>
      <c r="E223" s="35">
        <v>2011</v>
      </c>
      <c r="F223" s="35">
        <v>0.68</v>
      </c>
      <c r="G223" s="35">
        <v>3.73</v>
      </c>
      <c r="H223" s="35">
        <v>5.1014999999999997</v>
      </c>
      <c r="I223" s="35">
        <v>0.15</v>
      </c>
      <c r="J223" s="43">
        <f t="shared" si="38"/>
        <v>0.13800000000000001</v>
      </c>
      <c r="K223" s="35">
        <v>184.15850222</v>
      </c>
    </row>
    <row r="224" spans="2:11" x14ac:dyDescent="0.25">
      <c r="B224" s="35" t="str">
        <f t="shared" si="37"/>
        <v>A1_5_2012</v>
      </c>
      <c r="C224" s="35" t="s">
        <v>65</v>
      </c>
      <c r="D224" s="35">
        <v>5</v>
      </c>
      <c r="E224" s="35">
        <v>2012</v>
      </c>
      <c r="F224" s="35">
        <v>0.68</v>
      </c>
      <c r="G224" s="35">
        <v>3.73</v>
      </c>
      <c r="H224" s="35">
        <v>5.1014999999999997</v>
      </c>
      <c r="I224" s="35">
        <v>0.15</v>
      </c>
      <c r="J224" s="43">
        <f t="shared" si="38"/>
        <v>0.13800000000000001</v>
      </c>
      <c r="K224" s="35">
        <v>184.15850222</v>
      </c>
    </row>
    <row r="225" spans="2:11" x14ac:dyDescent="0.25">
      <c r="B225" s="35" t="str">
        <f t="shared" si="37"/>
        <v>A1_5_2013</v>
      </c>
      <c r="C225" s="35" t="s">
        <v>65</v>
      </c>
      <c r="D225" s="35">
        <v>5</v>
      </c>
      <c r="E225" s="35">
        <v>2013</v>
      </c>
      <c r="F225" s="35">
        <v>0.68</v>
      </c>
      <c r="G225" s="35">
        <v>3.73</v>
      </c>
      <c r="H225" s="35">
        <v>5.1014999999999997</v>
      </c>
      <c r="I225" s="35">
        <v>0.15</v>
      </c>
      <c r="J225" s="43">
        <f t="shared" si="38"/>
        <v>0.13800000000000001</v>
      </c>
      <c r="K225" s="35">
        <v>184.15850222</v>
      </c>
    </row>
    <row r="226" spans="2:11" x14ac:dyDescent="0.25">
      <c r="B226" s="35" t="str">
        <f t="shared" si="37"/>
        <v>A1_5_2014</v>
      </c>
      <c r="C226" s="35" t="s">
        <v>65</v>
      </c>
      <c r="D226" s="35">
        <v>5</v>
      </c>
      <c r="E226" s="35">
        <v>2014</v>
      </c>
      <c r="F226" s="35">
        <v>0.68</v>
      </c>
      <c r="G226" s="35">
        <v>3.73</v>
      </c>
      <c r="H226" s="35">
        <v>3.99</v>
      </c>
      <c r="I226" s="35">
        <v>0.08</v>
      </c>
      <c r="J226" s="43">
        <f t="shared" si="38"/>
        <v>7.3599999999999999E-2</v>
      </c>
      <c r="K226" s="35">
        <v>184.15850222</v>
      </c>
    </row>
    <row r="227" spans="2:11" x14ac:dyDescent="0.25">
      <c r="B227" s="35" t="str">
        <f t="shared" si="37"/>
        <v>A1_5_2015</v>
      </c>
      <c r="C227" s="35" t="s">
        <v>65</v>
      </c>
      <c r="D227" s="35">
        <v>5</v>
      </c>
      <c r="E227" s="35">
        <v>2015</v>
      </c>
      <c r="F227" s="35">
        <v>0.68</v>
      </c>
      <c r="G227" s="35">
        <v>3.73</v>
      </c>
      <c r="H227" s="35">
        <v>3.99</v>
      </c>
      <c r="I227" s="35">
        <v>0.08</v>
      </c>
      <c r="J227" s="43">
        <f t="shared" si="38"/>
        <v>7.3599999999999999E-2</v>
      </c>
      <c r="K227" s="35">
        <v>184.15850222</v>
      </c>
    </row>
    <row r="228" spans="2:11" x14ac:dyDescent="0.25">
      <c r="B228" s="35" t="str">
        <f t="shared" si="37"/>
        <v>A1_5_2016</v>
      </c>
      <c r="C228" s="35" t="s">
        <v>65</v>
      </c>
      <c r="D228" s="35">
        <v>5</v>
      </c>
      <c r="E228" s="35">
        <v>2016</v>
      </c>
      <c r="F228" s="35">
        <v>0.68</v>
      </c>
      <c r="G228" s="35">
        <v>3.73</v>
      </c>
      <c r="H228" s="35">
        <v>3.99</v>
      </c>
      <c r="I228" s="35">
        <v>0.08</v>
      </c>
      <c r="J228" s="43">
        <f t="shared" si="38"/>
        <v>7.3599999999999999E-2</v>
      </c>
      <c r="K228" s="35">
        <v>184.15850222</v>
      </c>
    </row>
    <row r="229" spans="2:11" x14ac:dyDescent="0.25">
      <c r="B229" s="35" t="str">
        <f t="shared" si="37"/>
        <v>A1_5_2017</v>
      </c>
      <c r="C229" s="35" t="s">
        <v>65</v>
      </c>
      <c r="D229" s="35">
        <v>5</v>
      </c>
      <c r="E229" s="35">
        <v>2017</v>
      </c>
      <c r="F229" s="35">
        <v>0.68</v>
      </c>
      <c r="G229" s="35">
        <v>3.73</v>
      </c>
      <c r="H229" s="35">
        <v>3.99</v>
      </c>
      <c r="I229" s="35">
        <v>0.08</v>
      </c>
      <c r="J229" s="43">
        <f t="shared" si="38"/>
        <v>7.3599999999999999E-2</v>
      </c>
      <c r="K229" s="35">
        <v>184.15850222</v>
      </c>
    </row>
    <row r="230" spans="2:11" x14ac:dyDescent="0.25">
      <c r="B230" s="35" t="str">
        <f t="shared" si="37"/>
        <v>A1_5_2018</v>
      </c>
      <c r="C230" s="35" t="s">
        <v>65</v>
      </c>
      <c r="D230" s="35">
        <v>5</v>
      </c>
      <c r="E230" s="35">
        <v>2018</v>
      </c>
      <c r="F230" s="35">
        <v>0.68</v>
      </c>
      <c r="G230" s="35">
        <v>3.73</v>
      </c>
      <c r="H230" s="35">
        <v>3.99</v>
      </c>
      <c r="I230" s="35">
        <v>0.08</v>
      </c>
      <c r="J230" s="43">
        <f t="shared" si="38"/>
        <v>7.3599999999999999E-2</v>
      </c>
      <c r="K230" s="35">
        <v>184.15850222</v>
      </c>
    </row>
    <row r="231" spans="2:11" x14ac:dyDescent="0.25">
      <c r="B231" s="35" t="str">
        <f t="shared" si="37"/>
        <v>A1_5_2019</v>
      </c>
      <c r="C231" s="35" t="s">
        <v>65</v>
      </c>
      <c r="D231" s="35">
        <v>5</v>
      </c>
      <c r="E231" s="35">
        <v>2019</v>
      </c>
      <c r="F231" s="35">
        <v>0.68</v>
      </c>
      <c r="G231" s="35">
        <v>3.73</v>
      </c>
      <c r="H231" s="35">
        <v>3.99</v>
      </c>
      <c r="I231" s="35">
        <v>0.08</v>
      </c>
      <c r="J231" s="43">
        <f t="shared" si="38"/>
        <v>7.3599999999999999E-2</v>
      </c>
      <c r="K231" s="35">
        <v>184.15850222</v>
      </c>
    </row>
    <row r="232" spans="2:11" x14ac:dyDescent="0.25">
      <c r="B232" s="35" t="str">
        <f t="shared" si="37"/>
        <v>A1_5_2020</v>
      </c>
      <c r="C232" s="35" t="s">
        <v>65</v>
      </c>
      <c r="D232" s="35">
        <v>5</v>
      </c>
      <c r="E232" s="35">
        <v>2020</v>
      </c>
      <c r="F232" s="35">
        <v>0.68</v>
      </c>
      <c r="G232" s="35">
        <v>3.73</v>
      </c>
      <c r="H232" s="35">
        <v>3.99</v>
      </c>
      <c r="I232" s="35">
        <v>0.08</v>
      </c>
      <c r="J232" s="43">
        <f t="shared" si="38"/>
        <v>7.3599999999999999E-2</v>
      </c>
      <c r="K232" s="35">
        <v>184.15850222</v>
      </c>
    </row>
    <row r="233" spans="2:11" x14ac:dyDescent="0.25">
      <c r="B233" s="35" t="str">
        <f t="shared" si="37"/>
        <v>A1_6_1969</v>
      </c>
      <c r="C233" s="35" t="s">
        <v>65</v>
      </c>
      <c r="D233" s="35">
        <v>6</v>
      </c>
      <c r="E233" s="35">
        <v>1969</v>
      </c>
      <c r="F233" s="35">
        <v>1.26</v>
      </c>
      <c r="G233" s="35">
        <v>3.0659999999999998</v>
      </c>
      <c r="H233" s="35">
        <v>16.52</v>
      </c>
      <c r="I233" s="35">
        <v>0.70299999999999996</v>
      </c>
      <c r="J233" s="43">
        <f t="shared" si="38"/>
        <v>0.64676</v>
      </c>
      <c r="K233" s="35">
        <v>184.15850222</v>
      </c>
    </row>
    <row r="234" spans="2:11" x14ac:dyDescent="0.25">
      <c r="B234" s="35" t="str">
        <f t="shared" si="37"/>
        <v>A1_6_1970</v>
      </c>
      <c r="C234" s="35" t="s">
        <v>65</v>
      </c>
      <c r="D234" s="35">
        <v>6</v>
      </c>
      <c r="E234" s="35">
        <v>1970</v>
      </c>
      <c r="F234" s="35">
        <v>1.26</v>
      </c>
      <c r="G234" s="35">
        <v>3.0659999999999998</v>
      </c>
      <c r="H234" s="35">
        <v>16.52</v>
      </c>
      <c r="I234" s="35">
        <v>0.70299999999999996</v>
      </c>
      <c r="J234" s="43">
        <f t="shared" si="38"/>
        <v>0.64676</v>
      </c>
      <c r="K234" s="35">
        <v>184.15850222</v>
      </c>
    </row>
    <row r="235" spans="2:11" x14ac:dyDescent="0.25">
      <c r="B235" s="35" t="str">
        <f t="shared" si="37"/>
        <v>A1_6_1971</v>
      </c>
      <c r="C235" s="35" t="s">
        <v>65</v>
      </c>
      <c r="D235" s="35">
        <v>6</v>
      </c>
      <c r="E235" s="35">
        <v>1971</v>
      </c>
      <c r="F235" s="35">
        <v>1.05</v>
      </c>
      <c r="G235" s="35">
        <v>3.0659999999999998</v>
      </c>
      <c r="H235" s="35">
        <v>15.34</v>
      </c>
      <c r="I235" s="35">
        <v>0.59849999999999992</v>
      </c>
      <c r="J235" s="43">
        <f t="shared" si="38"/>
        <v>0.55062</v>
      </c>
      <c r="K235" s="35">
        <v>184.15850222</v>
      </c>
    </row>
    <row r="236" spans="2:11" x14ac:dyDescent="0.25">
      <c r="B236" s="35" t="str">
        <f t="shared" si="37"/>
        <v>A1_6_1972</v>
      </c>
      <c r="C236" s="35" t="s">
        <v>65</v>
      </c>
      <c r="D236" s="35">
        <v>6</v>
      </c>
      <c r="E236" s="35">
        <v>1972</v>
      </c>
      <c r="F236" s="35">
        <v>1.05</v>
      </c>
      <c r="G236" s="35">
        <v>3.0659999999999998</v>
      </c>
      <c r="H236" s="35">
        <v>15.34</v>
      </c>
      <c r="I236" s="35">
        <v>0.59849999999999992</v>
      </c>
      <c r="J236" s="43">
        <f t="shared" si="38"/>
        <v>0.55062</v>
      </c>
      <c r="K236" s="35">
        <v>184.15850222</v>
      </c>
    </row>
    <row r="237" spans="2:11" x14ac:dyDescent="0.25">
      <c r="B237" s="35" t="str">
        <f t="shared" si="37"/>
        <v>A1_6_1973</v>
      </c>
      <c r="C237" s="35" t="s">
        <v>65</v>
      </c>
      <c r="D237" s="35">
        <v>6</v>
      </c>
      <c r="E237" s="35">
        <v>1973</v>
      </c>
      <c r="F237" s="35">
        <v>1.05</v>
      </c>
      <c r="G237" s="35">
        <v>3.0659999999999998</v>
      </c>
      <c r="H237" s="35">
        <v>15.34</v>
      </c>
      <c r="I237" s="35">
        <v>0.59849999999999992</v>
      </c>
      <c r="J237" s="43">
        <f t="shared" si="38"/>
        <v>0.55062</v>
      </c>
      <c r="K237" s="35">
        <v>184.15850222</v>
      </c>
    </row>
    <row r="238" spans="2:11" x14ac:dyDescent="0.25">
      <c r="B238" s="35" t="str">
        <f t="shared" si="37"/>
        <v>A1_6_1974</v>
      </c>
      <c r="C238" s="35" t="s">
        <v>65</v>
      </c>
      <c r="D238" s="35">
        <v>6</v>
      </c>
      <c r="E238" s="35">
        <v>1974</v>
      </c>
      <c r="F238" s="35">
        <v>1.05</v>
      </c>
      <c r="G238" s="35">
        <v>3.0659999999999998</v>
      </c>
      <c r="H238" s="35">
        <v>15.34</v>
      </c>
      <c r="I238" s="35">
        <v>0.59849999999999992</v>
      </c>
      <c r="J238" s="43">
        <f t="shared" si="38"/>
        <v>0.55062</v>
      </c>
      <c r="K238" s="35">
        <v>184.15850222</v>
      </c>
    </row>
    <row r="239" spans="2:11" x14ac:dyDescent="0.25">
      <c r="B239" s="35" t="str">
        <f t="shared" si="37"/>
        <v>A1_6_1975</v>
      </c>
      <c r="C239" s="35" t="s">
        <v>65</v>
      </c>
      <c r="D239" s="35">
        <v>6</v>
      </c>
      <c r="E239" s="35">
        <v>1975</v>
      </c>
      <c r="F239" s="35">
        <v>1.05</v>
      </c>
      <c r="G239" s="35">
        <v>3.0659999999999998</v>
      </c>
      <c r="H239" s="35">
        <v>15.34</v>
      </c>
      <c r="I239" s="35">
        <v>0.59849999999999992</v>
      </c>
      <c r="J239" s="43">
        <f t="shared" si="38"/>
        <v>0.55062</v>
      </c>
      <c r="K239" s="35">
        <v>184.15850222</v>
      </c>
    </row>
    <row r="240" spans="2:11" x14ac:dyDescent="0.25">
      <c r="B240" s="35" t="str">
        <f t="shared" si="37"/>
        <v>A1_6_1976</v>
      </c>
      <c r="C240" s="35" t="s">
        <v>65</v>
      </c>
      <c r="D240" s="35">
        <v>6</v>
      </c>
      <c r="E240" s="35">
        <v>1976</v>
      </c>
      <c r="F240" s="35">
        <v>1.05</v>
      </c>
      <c r="G240" s="35">
        <v>3.0659999999999998</v>
      </c>
      <c r="H240" s="35">
        <v>15.34</v>
      </c>
      <c r="I240" s="35">
        <v>0.59849999999999992</v>
      </c>
      <c r="J240" s="43">
        <f t="shared" si="38"/>
        <v>0.55062</v>
      </c>
      <c r="K240" s="35">
        <v>184.15850222</v>
      </c>
    </row>
    <row r="241" spans="2:11" x14ac:dyDescent="0.25">
      <c r="B241" s="35" t="str">
        <f t="shared" si="37"/>
        <v>A1_6_1977</v>
      </c>
      <c r="C241" s="35" t="s">
        <v>65</v>
      </c>
      <c r="D241" s="35">
        <v>6</v>
      </c>
      <c r="E241" s="35">
        <v>1977</v>
      </c>
      <c r="F241" s="35">
        <v>1.05</v>
      </c>
      <c r="G241" s="35">
        <v>3.0659999999999998</v>
      </c>
      <c r="H241" s="35">
        <v>15.34</v>
      </c>
      <c r="I241" s="35">
        <v>0.59849999999999992</v>
      </c>
      <c r="J241" s="43">
        <f t="shared" si="38"/>
        <v>0.55062</v>
      </c>
      <c r="K241" s="35">
        <v>184.15850222</v>
      </c>
    </row>
    <row r="242" spans="2:11" x14ac:dyDescent="0.25">
      <c r="B242" s="35" t="str">
        <f t="shared" si="37"/>
        <v>A1_6_1978</v>
      </c>
      <c r="C242" s="35" t="s">
        <v>65</v>
      </c>
      <c r="D242" s="35">
        <v>6</v>
      </c>
      <c r="E242" s="35">
        <v>1978</v>
      </c>
      <c r="F242" s="35">
        <v>1.05</v>
      </c>
      <c r="G242" s="35">
        <v>3.0659999999999998</v>
      </c>
      <c r="H242" s="35">
        <v>15.34</v>
      </c>
      <c r="I242" s="35">
        <v>0.59849999999999992</v>
      </c>
      <c r="J242" s="43">
        <f t="shared" si="38"/>
        <v>0.55062</v>
      </c>
      <c r="K242" s="35">
        <v>184.15850222</v>
      </c>
    </row>
    <row r="243" spans="2:11" x14ac:dyDescent="0.25">
      <c r="B243" s="35" t="str">
        <f t="shared" si="37"/>
        <v>A1_6_1979</v>
      </c>
      <c r="C243" s="35" t="s">
        <v>65</v>
      </c>
      <c r="D243" s="35">
        <v>6</v>
      </c>
      <c r="E243" s="35">
        <v>1979</v>
      </c>
      <c r="F243" s="35">
        <v>0.95</v>
      </c>
      <c r="G243" s="35">
        <v>3.0659999999999998</v>
      </c>
      <c r="H243" s="35">
        <v>14.16</v>
      </c>
      <c r="I243" s="35">
        <v>0.50349999999999995</v>
      </c>
      <c r="J243" s="43">
        <f t="shared" si="38"/>
        <v>0.46321999999999997</v>
      </c>
      <c r="K243" s="35">
        <v>184.15850222</v>
      </c>
    </row>
    <row r="244" spans="2:11" x14ac:dyDescent="0.25">
      <c r="B244" s="35" t="str">
        <f t="shared" si="37"/>
        <v>A1_6_1980</v>
      </c>
      <c r="C244" s="35" t="s">
        <v>65</v>
      </c>
      <c r="D244" s="35">
        <v>6</v>
      </c>
      <c r="E244" s="35">
        <v>1980</v>
      </c>
      <c r="F244" s="35">
        <v>0.95</v>
      </c>
      <c r="G244" s="35">
        <v>3.0659999999999998</v>
      </c>
      <c r="H244" s="35">
        <v>14.16</v>
      </c>
      <c r="I244" s="35">
        <v>0.50349999999999995</v>
      </c>
      <c r="J244" s="43">
        <f t="shared" si="38"/>
        <v>0.46321999999999997</v>
      </c>
      <c r="K244" s="35">
        <v>184.15850222</v>
      </c>
    </row>
    <row r="245" spans="2:11" x14ac:dyDescent="0.25">
      <c r="B245" s="35" t="str">
        <f t="shared" si="37"/>
        <v>A1_6_1981</v>
      </c>
      <c r="C245" s="35" t="s">
        <v>65</v>
      </c>
      <c r="D245" s="35">
        <v>6</v>
      </c>
      <c r="E245" s="35">
        <v>1981</v>
      </c>
      <c r="F245" s="35">
        <v>0.95</v>
      </c>
      <c r="G245" s="35">
        <v>3.0659999999999998</v>
      </c>
      <c r="H245" s="35">
        <v>14.16</v>
      </c>
      <c r="I245" s="35">
        <v>0.50349999999999995</v>
      </c>
      <c r="J245" s="43">
        <f t="shared" si="38"/>
        <v>0.46321999999999997</v>
      </c>
      <c r="K245" s="35">
        <v>184.15850222</v>
      </c>
    </row>
    <row r="246" spans="2:11" x14ac:dyDescent="0.25">
      <c r="B246" s="35" t="str">
        <f t="shared" si="37"/>
        <v>A1_6_1982</v>
      </c>
      <c r="C246" s="35" t="s">
        <v>65</v>
      </c>
      <c r="D246" s="35">
        <v>6</v>
      </c>
      <c r="E246" s="35">
        <v>1982</v>
      </c>
      <c r="F246" s="35">
        <v>0.95</v>
      </c>
      <c r="G246" s="35">
        <v>3.0659999999999998</v>
      </c>
      <c r="H246" s="35">
        <v>14.16</v>
      </c>
      <c r="I246" s="35">
        <v>0.50349999999999995</v>
      </c>
      <c r="J246" s="43">
        <f t="shared" si="38"/>
        <v>0.46321999999999997</v>
      </c>
      <c r="K246" s="35">
        <v>184.15850222</v>
      </c>
    </row>
    <row r="247" spans="2:11" x14ac:dyDescent="0.25">
      <c r="B247" s="35" t="str">
        <f t="shared" si="37"/>
        <v>A1_6_1983</v>
      </c>
      <c r="C247" s="35" t="s">
        <v>65</v>
      </c>
      <c r="D247" s="35">
        <v>6</v>
      </c>
      <c r="E247" s="35">
        <v>1983</v>
      </c>
      <c r="F247" s="35">
        <v>0.95</v>
      </c>
      <c r="G247" s="35">
        <v>3.0659999999999998</v>
      </c>
      <c r="H247" s="35">
        <v>14.16</v>
      </c>
      <c r="I247" s="35">
        <v>0.50349999999999995</v>
      </c>
      <c r="J247" s="43">
        <f t="shared" si="38"/>
        <v>0.46321999999999997</v>
      </c>
      <c r="K247" s="35">
        <v>184.15850222</v>
      </c>
    </row>
    <row r="248" spans="2:11" x14ac:dyDescent="0.25">
      <c r="B248" s="35" t="str">
        <f t="shared" si="37"/>
        <v>A1_6_1984</v>
      </c>
      <c r="C248" s="35" t="s">
        <v>65</v>
      </c>
      <c r="D248" s="35">
        <v>6</v>
      </c>
      <c r="E248" s="35">
        <v>1984</v>
      </c>
      <c r="F248" s="35">
        <v>0.9</v>
      </c>
      <c r="G248" s="35">
        <v>3.0659999999999998</v>
      </c>
      <c r="H248" s="35">
        <v>12.98</v>
      </c>
      <c r="I248" s="35">
        <v>0.50349999999999995</v>
      </c>
      <c r="J248" s="43">
        <f t="shared" si="38"/>
        <v>0.46321999999999997</v>
      </c>
      <c r="K248" s="35">
        <v>184.15850222</v>
      </c>
    </row>
    <row r="249" spans="2:11" x14ac:dyDescent="0.25">
      <c r="B249" s="35" t="str">
        <f t="shared" si="37"/>
        <v>A1_6_1985</v>
      </c>
      <c r="C249" s="35" t="s">
        <v>65</v>
      </c>
      <c r="D249" s="35">
        <v>6</v>
      </c>
      <c r="E249" s="35">
        <v>1985</v>
      </c>
      <c r="F249" s="35">
        <v>0.9</v>
      </c>
      <c r="G249" s="35">
        <v>3.0659999999999998</v>
      </c>
      <c r="H249" s="35">
        <v>12.98</v>
      </c>
      <c r="I249" s="35">
        <v>0.50349999999999995</v>
      </c>
      <c r="J249" s="43">
        <f t="shared" si="38"/>
        <v>0.46321999999999997</v>
      </c>
      <c r="K249" s="35">
        <v>184.15850222</v>
      </c>
    </row>
    <row r="250" spans="2:11" x14ac:dyDescent="0.25">
      <c r="B250" s="35" t="str">
        <f t="shared" si="37"/>
        <v>A1_6_1986</v>
      </c>
      <c r="C250" s="35" t="s">
        <v>65</v>
      </c>
      <c r="D250" s="35">
        <v>6</v>
      </c>
      <c r="E250" s="35">
        <v>1986</v>
      </c>
      <c r="F250" s="35">
        <v>0.9</v>
      </c>
      <c r="G250" s="35">
        <v>3.0659999999999998</v>
      </c>
      <c r="H250" s="35">
        <v>12.98</v>
      </c>
      <c r="I250" s="35">
        <v>0.50349999999999995</v>
      </c>
      <c r="J250" s="43">
        <f t="shared" si="38"/>
        <v>0.46321999999999997</v>
      </c>
      <c r="K250" s="35">
        <v>184.15850222</v>
      </c>
    </row>
    <row r="251" spans="2:11" x14ac:dyDescent="0.25">
      <c r="B251" s="35" t="str">
        <f t="shared" si="37"/>
        <v>A1_6_1987</v>
      </c>
      <c r="C251" s="35" t="s">
        <v>65</v>
      </c>
      <c r="D251" s="35">
        <v>6</v>
      </c>
      <c r="E251" s="35">
        <v>1987</v>
      </c>
      <c r="F251" s="35">
        <v>0.84</v>
      </c>
      <c r="G251" s="35">
        <v>2.9929999999999999</v>
      </c>
      <c r="H251" s="35">
        <v>12.98</v>
      </c>
      <c r="I251" s="35">
        <v>0.50349999999999995</v>
      </c>
      <c r="J251" s="43">
        <f t="shared" si="38"/>
        <v>0.46321999999999997</v>
      </c>
      <c r="K251" s="35">
        <v>184.15850222</v>
      </c>
    </row>
    <row r="252" spans="2:11" x14ac:dyDescent="0.25">
      <c r="B252" s="35" t="str">
        <f t="shared" si="37"/>
        <v>A1_6_1988</v>
      </c>
      <c r="C252" s="35" t="s">
        <v>65</v>
      </c>
      <c r="D252" s="35">
        <v>6</v>
      </c>
      <c r="E252" s="35">
        <v>1988</v>
      </c>
      <c r="F252" s="35">
        <v>0.84</v>
      </c>
      <c r="G252" s="35">
        <v>2.9929999999999999</v>
      </c>
      <c r="H252" s="35">
        <v>12.98</v>
      </c>
      <c r="I252" s="35">
        <v>0.50349999999999995</v>
      </c>
      <c r="J252" s="43">
        <f t="shared" si="38"/>
        <v>0.46321999999999997</v>
      </c>
      <c r="K252" s="35">
        <v>184.15850222</v>
      </c>
    </row>
    <row r="253" spans="2:11" x14ac:dyDescent="0.25">
      <c r="B253" s="35" t="str">
        <f t="shared" si="37"/>
        <v>A1_6_1989</v>
      </c>
      <c r="C253" s="35" t="s">
        <v>65</v>
      </c>
      <c r="D253" s="35">
        <v>6</v>
      </c>
      <c r="E253" s="35">
        <v>1989</v>
      </c>
      <c r="F253" s="35">
        <v>0.84</v>
      </c>
      <c r="G253" s="35">
        <v>2.9929999999999999</v>
      </c>
      <c r="H253" s="35">
        <v>12.98</v>
      </c>
      <c r="I253" s="35">
        <v>0.50349999999999995</v>
      </c>
      <c r="J253" s="43">
        <f t="shared" si="38"/>
        <v>0.46321999999999997</v>
      </c>
      <c r="K253" s="35">
        <v>184.15850222</v>
      </c>
    </row>
    <row r="254" spans="2:11" x14ac:dyDescent="0.25">
      <c r="B254" s="35" t="str">
        <f t="shared" si="37"/>
        <v>A1_6_1990</v>
      </c>
      <c r="C254" s="35" t="s">
        <v>65</v>
      </c>
      <c r="D254" s="35">
        <v>6</v>
      </c>
      <c r="E254" s="35">
        <v>1990</v>
      </c>
      <c r="F254" s="35">
        <v>0.84</v>
      </c>
      <c r="G254" s="35">
        <v>2.9929999999999999</v>
      </c>
      <c r="H254" s="35">
        <v>12.98</v>
      </c>
      <c r="I254" s="35">
        <v>0.50349999999999995</v>
      </c>
      <c r="J254" s="43">
        <f t="shared" si="38"/>
        <v>0.46321999999999997</v>
      </c>
      <c r="K254" s="35">
        <v>184.15850222</v>
      </c>
    </row>
    <row r="255" spans="2:11" x14ac:dyDescent="0.25">
      <c r="B255" s="35" t="str">
        <f t="shared" si="37"/>
        <v>A1_6_1991</v>
      </c>
      <c r="C255" s="35" t="s">
        <v>65</v>
      </c>
      <c r="D255" s="35">
        <v>6</v>
      </c>
      <c r="E255" s="35">
        <v>1991</v>
      </c>
      <c r="F255" s="35">
        <v>0.84</v>
      </c>
      <c r="G255" s="35">
        <v>2.9929999999999999</v>
      </c>
      <c r="H255" s="35">
        <v>12.98</v>
      </c>
      <c r="I255" s="35">
        <v>0.50349999999999995</v>
      </c>
      <c r="J255" s="43">
        <f t="shared" si="38"/>
        <v>0.46321999999999997</v>
      </c>
      <c r="K255" s="35">
        <v>184.15850222</v>
      </c>
    </row>
    <row r="256" spans="2:11" x14ac:dyDescent="0.25">
      <c r="B256" s="35" t="str">
        <f t="shared" si="37"/>
        <v>A1_6_1992</v>
      </c>
      <c r="C256" s="35" t="s">
        <v>65</v>
      </c>
      <c r="D256" s="35">
        <v>6</v>
      </c>
      <c r="E256" s="35">
        <v>1992</v>
      </c>
      <c r="F256" s="35">
        <v>0.84</v>
      </c>
      <c r="G256" s="35">
        <v>2.9929999999999999</v>
      </c>
      <c r="H256" s="35">
        <v>12.98</v>
      </c>
      <c r="I256" s="35">
        <v>0.50349999999999995</v>
      </c>
      <c r="J256" s="43">
        <f t="shared" si="38"/>
        <v>0.46321999999999997</v>
      </c>
      <c r="K256" s="35">
        <v>184.15850222</v>
      </c>
    </row>
    <row r="257" spans="2:11" x14ac:dyDescent="0.25">
      <c r="B257" s="35" t="str">
        <f t="shared" si="37"/>
        <v>A1_6_1993</v>
      </c>
      <c r="C257" s="35" t="s">
        <v>65</v>
      </c>
      <c r="D257" s="35">
        <v>6</v>
      </c>
      <c r="E257" s="35">
        <v>1993</v>
      </c>
      <c r="F257" s="35">
        <v>0.84</v>
      </c>
      <c r="G257" s="35">
        <v>2.9929999999999999</v>
      </c>
      <c r="H257" s="35">
        <v>12.98</v>
      </c>
      <c r="I257" s="35">
        <v>0.50349999999999995</v>
      </c>
      <c r="J257" s="43">
        <f t="shared" si="38"/>
        <v>0.46321999999999997</v>
      </c>
      <c r="K257" s="35">
        <v>184.15850222</v>
      </c>
    </row>
    <row r="258" spans="2:11" x14ac:dyDescent="0.25">
      <c r="B258" s="35" t="str">
        <f t="shared" si="37"/>
        <v>A1_6_1994</v>
      </c>
      <c r="C258" s="35" t="s">
        <v>65</v>
      </c>
      <c r="D258" s="35">
        <v>6</v>
      </c>
      <c r="E258" s="35">
        <v>1994</v>
      </c>
      <c r="F258" s="35">
        <v>0.84</v>
      </c>
      <c r="G258" s="35">
        <v>2.9929999999999999</v>
      </c>
      <c r="H258" s="35">
        <v>12.98</v>
      </c>
      <c r="I258" s="35">
        <v>0.50349999999999995</v>
      </c>
      <c r="J258" s="43">
        <f t="shared" si="38"/>
        <v>0.46321999999999997</v>
      </c>
      <c r="K258" s="35">
        <v>184.15850222</v>
      </c>
    </row>
    <row r="259" spans="2:11" x14ac:dyDescent="0.25">
      <c r="B259" s="35" t="str">
        <f t="shared" si="37"/>
        <v>A1_6_1995</v>
      </c>
      <c r="C259" s="35" t="s">
        <v>65</v>
      </c>
      <c r="D259" s="35">
        <v>6</v>
      </c>
      <c r="E259" s="35">
        <v>1995</v>
      </c>
      <c r="F259" s="35">
        <v>0.68</v>
      </c>
      <c r="G259" s="35">
        <v>1.9710000000000001</v>
      </c>
      <c r="H259" s="35">
        <v>9.6405999999999992</v>
      </c>
      <c r="I259" s="35">
        <v>0.36099999999999999</v>
      </c>
      <c r="J259" s="43">
        <f t="shared" si="38"/>
        <v>0.33212000000000003</v>
      </c>
      <c r="K259" s="35">
        <v>184.15850222</v>
      </c>
    </row>
    <row r="260" spans="2:11" x14ac:dyDescent="0.25">
      <c r="B260" s="35" t="str">
        <f t="shared" si="37"/>
        <v>A1_6_1996</v>
      </c>
      <c r="C260" s="35" t="s">
        <v>65</v>
      </c>
      <c r="D260" s="35">
        <v>6</v>
      </c>
      <c r="E260" s="35">
        <v>1996</v>
      </c>
      <c r="F260" s="35">
        <v>0.68</v>
      </c>
      <c r="G260" s="35">
        <v>1.9710000000000001</v>
      </c>
      <c r="H260" s="35">
        <v>9.6405999999999992</v>
      </c>
      <c r="I260" s="35">
        <v>0.36099999999999999</v>
      </c>
      <c r="J260" s="43">
        <f t="shared" si="38"/>
        <v>0.33212000000000003</v>
      </c>
      <c r="K260" s="35">
        <v>184.15850222</v>
      </c>
    </row>
    <row r="261" spans="2:11" x14ac:dyDescent="0.25">
      <c r="B261" s="35" t="str">
        <f t="shared" si="37"/>
        <v>A1_6_1997</v>
      </c>
      <c r="C261" s="35" t="s">
        <v>65</v>
      </c>
      <c r="D261" s="35">
        <v>6</v>
      </c>
      <c r="E261" s="35">
        <v>1997</v>
      </c>
      <c r="F261" s="35">
        <v>0.68</v>
      </c>
      <c r="G261" s="35">
        <v>1.9710000000000001</v>
      </c>
      <c r="H261" s="35">
        <v>9.6405999999999992</v>
      </c>
      <c r="I261" s="35">
        <v>0.36099999999999999</v>
      </c>
      <c r="J261" s="43">
        <f t="shared" si="38"/>
        <v>0.33212000000000003</v>
      </c>
      <c r="K261" s="35">
        <v>184.15850222</v>
      </c>
    </row>
    <row r="262" spans="2:11" x14ac:dyDescent="0.25">
      <c r="B262" s="35" t="str">
        <f t="shared" si="37"/>
        <v>A1_6_1998</v>
      </c>
      <c r="C262" s="35" t="s">
        <v>65</v>
      </c>
      <c r="D262" s="35">
        <v>6</v>
      </c>
      <c r="E262" s="35">
        <v>1998</v>
      </c>
      <c r="F262" s="35">
        <v>0.68</v>
      </c>
      <c r="G262" s="35">
        <v>1.9710000000000001</v>
      </c>
      <c r="H262" s="35">
        <v>9.6405999999999992</v>
      </c>
      <c r="I262" s="35">
        <v>0.36099999999999999</v>
      </c>
      <c r="J262" s="43">
        <f t="shared" si="38"/>
        <v>0.33212000000000003</v>
      </c>
      <c r="K262" s="35">
        <v>184.15850222</v>
      </c>
    </row>
    <row r="263" spans="2:11" x14ac:dyDescent="0.25">
      <c r="B263" s="35" t="str">
        <f t="shared" si="37"/>
        <v>A1_6_1999</v>
      </c>
      <c r="C263" s="35" t="s">
        <v>65</v>
      </c>
      <c r="D263" s="35">
        <v>6</v>
      </c>
      <c r="E263" s="35">
        <v>1999</v>
      </c>
      <c r="F263" s="35">
        <v>0.68</v>
      </c>
      <c r="G263" s="35">
        <v>1.9710000000000001</v>
      </c>
      <c r="H263" s="35">
        <v>9.6405999999999992</v>
      </c>
      <c r="I263" s="35">
        <v>0.36099999999999999</v>
      </c>
      <c r="J263" s="43">
        <f t="shared" si="38"/>
        <v>0.33212000000000003</v>
      </c>
      <c r="K263" s="35">
        <v>184.15850222</v>
      </c>
    </row>
    <row r="264" spans="2:11" x14ac:dyDescent="0.25">
      <c r="B264" s="35" t="str">
        <f t="shared" si="37"/>
        <v>A1_6_2000</v>
      </c>
      <c r="C264" s="35" t="s">
        <v>65</v>
      </c>
      <c r="D264" s="35">
        <v>6</v>
      </c>
      <c r="E264" s="35">
        <v>2000</v>
      </c>
      <c r="F264" s="35">
        <v>0.68</v>
      </c>
      <c r="G264" s="35">
        <v>1.9710000000000001</v>
      </c>
      <c r="H264" s="35">
        <v>7.31</v>
      </c>
      <c r="I264" s="35">
        <v>0.36099999999999999</v>
      </c>
      <c r="J264" s="43">
        <f t="shared" si="38"/>
        <v>0.33212000000000003</v>
      </c>
      <c r="K264" s="35">
        <v>184.15850222</v>
      </c>
    </row>
    <row r="265" spans="2:11" x14ac:dyDescent="0.25">
      <c r="B265" s="35" t="str">
        <f t="shared" si="37"/>
        <v>A1_6_2001</v>
      </c>
      <c r="C265" s="35" t="s">
        <v>65</v>
      </c>
      <c r="D265" s="35">
        <v>6</v>
      </c>
      <c r="E265" s="35">
        <v>2001</v>
      </c>
      <c r="F265" s="35">
        <v>0.68</v>
      </c>
      <c r="G265" s="35">
        <v>1.9710000000000001</v>
      </c>
      <c r="H265" s="35">
        <v>7.31</v>
      </c>
      <c r="I265" s="35">
        <v>0.36099999999999999</v>
      </c>
      <c r="J265" s="43">
        <f t="shared" si="38"/>
        <v>0.33212000000000003</v>
      </c>
      <c r="K265" s="35">
        <v>184.15850222</v>
      </c>
    </row>
    <row r="266" spans="2:11" x14ac:dyDescent="0.25">
      <c r="B266" s="35" t="str">
        <f t="shared" ref="B266:B329" si="39">C266&amp;"_"&amp;D266&amp;"_"&amp;E266</f>
        <v>A1_6_2002</v>
      </c>
      <c r="C266" s="35" t="s">
        <v>65</v>
      </c>
      <c r="D266" s="35">
        <v>6</v>
      </c>
      <c r="E266" s="35">
        <v>2002</v>
      </c>
      <c r="F266" s="35">
        <v>0.68</v>
      </c>
      <c r="G266" s="35">
        <v>1.9710000000000001</v>
      </c>
      <c r="H266" s="35">
        <v>7.31</v>
      </c>
      <c r="I266" s="35">
        <v>0.36099999999999999</v>
      </c>
      <c r="J266" s="43">
        <f t="shared" ref="J266:J329" si="40">0.92*I266</f>
        <v>0.33212000000000003</v>
      </c>
      <c r="K266" s="35">
        <v>184.15850222</v>
      </c>
    </row>
    <row r="267" spans="2:11" x14ac:dyDescent="0.25">
      <c r="B267" s="35" t="str">
        <f t="shared" si="39"/>
        <v>A1_6_2003</v>
      </c>
      <c r="C267" s="35" t="s">
        <v>65</v>
      </c>
      <c r="D267" s="35">
        <v>6</v>
      </c>
      <c r="E267" s="35">
        <v>2003</v>
      </c>
      <c r="F267" s="35">
        <v>0.68</v>
      </c>
      <c r="G267" s="35">
        <v>1.9710000000000001</v>
      </c>
      <c r="H267" s="35">
        <v>7.31</v>
      </c>
      <c r="I267" s="35">
        <v>0.36099999999999999</v>
      </c>
      <c r="J267" s="43">
        <f t="shared" si="40"/>
        <v>0.33212000000000003</v>
      </c>
      <c r="K267" s="35">
        <v>184.15850222</v>
      </c>
    </row>
    <row r="268" spans="2:11" x14ac:dyDescent="0.25">
      <c r="B268" s="35" t="str">
        <f t="shared" si="39"/>
        <v>A1_6_2004</v>
      </c>
      <c r="C268" s="35" t="s">
        <v>65</v>
      </c>
      <c r="D268" s="35">
        <v>6</v>
      </c>
      <c r="E268" s="35">
        <v>2004</v>
      </c>
      <c r="F268" s="35">
        <v>0.68</v>
      </c>
      <c r="G268" s="35">
        <v>1.9710000000000001</v>
      </c>
      <c r="H268" s="35">
        <v>7.31</v>
      </c>
      <c r="I268" s="35">
        <v>0.36099999999999999</v>
      </c>
      <c r="J268" s="43">
        <f t="shared" si="40"/>
        <v>0.33212000000000003</v>
      </c>
      <c r="K268" s="35">
        <v>184.15850222</v>
      </c>
    </row>
    <row r="269" spans="2:11" x14ac:dyDescent="0.25">
      <c r="B269" s="35" t="str">
        <f t="shared" si="39"/>
        <v>A1_6_2005</v>
      </c>
      <c r="C269" s="35" t="s">
        <v>65</v>
      </c>
      <c r="D269" s="35">
        <v>6</v>
      </c>
      <c r="E269" s="35">
        <v>2005</v>
      </c>
      <c r="F269" s="35">
        <v>0.68</v>
      </c>
      <c r="G269" s="35">
        <v>1.9710000000000001</v>
      </c>
      <c r="H269" s="35">
        <v>7.31</v>
      </c>
      <c r="I269" s="35">
        <v>0.36099999999999999</v>
      </c>
      <c r="J269" s="43">
        <f t="shared" si="40"/>
        <v>0.33212000000000003</v>
      </c>
      <c r="K269" s="35">
        <v>184.15850222</v>
      </c>
    </row>
    <row r="270" spans="2:11" x14ac:dyDescent="0.25">
      <c r="B270" s="35" t="str">
        <f t="shared" si="39"/>
        <v>A1_6_2006</v>
      </c>
      <c r="C270" s="35" t="s">
        <v>65</v>
      </c>
      <c r="D270" s="35">
        <v>6</v>
      </c>
      <c r="E270" s="35">
        <v>2006</v>
      </c>
      <c r="F270" s="35">
        <v>0.68</v>
      </c>
      <c r="G270" s="35">
        <v>1.9710000000000001</v>
      </c>
      <c r="H270" s="35">
        <v>7.31</v>
      </c>
      <c r="I270" s="35">
        <v>0.36099999999999999</v>
      </c>
      <c r="J270" s="43">
        <f t="shared" si="40"/>
        <v>0.33212000000000003</v>
      </c>
      <c r="K270" s="35">
        <v>184.15850222</v>
      </c>
    </row>
    <row r="271" spans="2:11" x14ac:dyDescent="0.25">
      <c r="B271" s="35" t="str">
        <f t="shared" si="39"/>
        <v>A1_6_2007</v>
      </c>
      <c r="C271" s="35" t="s">
        <v>65</v>
      </c>
      <c r="D271" s="35">
        <v>6</v>
      </c>
      <c r="E271" s="35">
        <v>2007</v>
      </c>
      <c r="F271" s="35">
        <v>0.68</v>
      </c>
      <c r="G271" s="35">
        <v>3.73</v>
      </c>
      <c r="H271" s="35">
        <v>5.1014999999999997</v>
      </c>
      <c r="I271" s="35">
        <v>0.15</v>
      </c>
      <c r="J271" s="43">
        <f t="shared" si="40"/>
        <v>0.13800000000000001</v>
      </c>
      <c r="K271" s="35">
        <v>184.15850222</v>
      </c>
    </row>
    <row r="272" spans="2:11" x14ac:dyDescent="0.25">
      <c r="B272" s="35" t="str">
        <f t="shared" si="39"/>
        <v>A1_6_2008</v>
      </c>
      <c r="C272" s="35" t="s">
        <v>65</v>
      </c>
      <c r="D272" s="35">
        <v>6</v>
      </c>
      <c r="E272" s="35">
        <v>2008</v>
      </c>
      <c r="F272" s="35">
        <v>0.68</v>
      </c>
      <c r="G272" s="35">
        <v>3.73</v>
      </c>
      <c r="H272" s="35">
        <v>5.1014999999999997</v>
      </c>
      <c r="I272" s="35">
        <v>0.15</v>
      </c>
      <c r="J272" s="43">
        <f t="shared" si="40"/>
        <v>0.13800000000000001</v>
      </c>
      <c r="K272" s="35">
        <v>184.15850222</v>
      </c>
    </row>
    <row r="273" spans="2:11" x14ac:dyDescent="0.25">
      <c r="B273" s="35" t="str">
        <f t="shared" si="39"/>
        <v>A1_6_2009</v>
      </c>
      <c r="C273" s="35" t="s">
        <v>65</v>
      </c>
      <c r="D273" s="35">
        <v>6</v>
      </c>
      <c r="E273" s="35">
        <v>2009</v>
      </c>
      <c r="F273" s="35">
        <v>0.68</v>
      </c>
      <c r="G273" s="35">
        <v>3.73</v>
      </c>
      <c r="H273" s="35">
        <v>5.1014999999999997</v>
      </c>
      <c r="I273" s="35">
        <v>0.15</v>
      </c>
      <c r="J273" s="43">
        <f t="shared" si="40"/>
        <v>0.13800000000000001</v>
      </c>
      <c r="K273" s="35">
        <v>184.15850222</v>
      </c>
    </row>
    <row r="274" spans="2:11" x14ac:dyDescent="0.25">
      <c r="B274" s="35" t="str">
        <f t="shared" si="39"/>
        <v>A1_6_2010</v>
      </c>
      <c r="C274" s="35" t="s">
        <v>65</v>
      </c>
      <c r="D274" s="35">
        <v>6</v>
      </c>
      <c r="E274" s="35">
        <v>2010</v>
      </c>
      <c r="F274" s="35">
        <v>0.68</v>
      </c>
      <c r="G274" s="35">
        <v>3.73</v>
      </c>
      <c r="H274" s="35">
        <v>5.1014999999999997</v>
      </c>
      <c r="I274" s="35">
        <v>0.15</v>
      </c>
      <c r="J274" s="43">
        <f t="shared" si="40"/>
        <v>0.13800000000000001</v>
      </c>
      <c r="K274" s="35">
        <v>184.15850222</v>
      </c>
    </row>
    <row r="275" spans="2:11" x14ac:dyDescent="0.25">
      <c r="B275" s="35" t="str">
        <f t="shared" si="39"/>
        <v>A1_6_2011</v>
      </c>
      <c r="C275" s="35" t="s">
        <v>65</v>
      </c>
      <c r="D275" s="35">
        <v>6</v>
      </c>
      <c r="E275" s="35">
        <v>2011</v>
      </c>
      <c r="F275" s="35">
        <v>0.68</v>
      </c>
      <c r="G275" s="35">
        <v>3.73</v>
      </c>
      <c r="H275" s="35">
        <v>5.1014999999999997</v>
      </c>
      <c r="I275" s="35">
        <v>0.15</v>
      </c>
      <c r="J275" s="43">
        <f t="shared" si="40"/>
        <v>0.13800000000000001</v>
      </c>
      <c r="K275" s="35">
        <v>184.15850222</v>
      </c>
    </row>
    <row r="276" spans="2:11" x14ac:dyDescent="0.25">
      <c r="B276" s="35" t="str">
        <f t="shared" si="39"/>
        <v>A1_6_2012</v>
      </c>
      <c r="C276" s="35" t="s">
        <v>65</v>
      </c>
      <c r="D276" s="35">
        <v>6</v>
      </c>
      <c r="E276" s="35">
        <v>2012</v>
      </c>
      <c r="F276" s="35">
        <v>0.68</v>
      </c>
      <c r="G276" s="35">
        <v>3.73</v>
      </c>
      <c r="H276" s="35">
        <v>5.1014999999999997</v>
      </c>
      <c r="I276" s="35">
        <v>0.15</v>
      </c>
      <c r="J276" s="43">
        <f t="shared" si="40"/>
        <v>0.13800000000000001</v>
      </c>
      <c r="K276" s="35">
        <v>184.15850222</v>
      </c>
    </row>
    <row r="277" spans="2:11" x14ac:dyDescent="0.25">
      <c r="B277" s="35" t="str">
        <f t="shared" si="39"/>
        <v>A1_6_2013</v>
      </c>
      <c r="C277" s="35" t="s">
        <v>65</v>
      </c>
      <c r="D277" s="35">
        <v>6</v>
      </c>
      <c r="E277" s="35">
        <v>2013</v>
      </c>
      <c r="F277" s="35">
        <v>0.68</v>
      </c>
      <c r="G277" s="35">
        <v>3.73</v>
      </c>
      <c r="H277" s="35">
        <v>3.99</v>
      </c>
      <c r="I277" s="35">
        <v>0.08</v>
      </c>
      <c r="J277" s="43">
        <f t="shared" si="40"/>
        <v>7.3599999999999999E-2</v>
      </c>
      <c r="K277" s="35">
        <v>184.15850222</v>
      </c>
    </row>
    <row r="278" spans="2:11" x14ac:dyDescent="0.25">
      <c r="B278" s="35" t="str">
        <f t="shared" si="39"/>
        <v>A1_6_2014</v>
      </c>
      <c r="C278" s="35" t="s">
        <v>65</v>
      </c>
      <c r="D278" s="35">
        <v>6</v>
      </c>
      <c r="E278" s="35">
        <v>2014</v>
      </c>
      <c r="F278" s="35">
        <v>0.68</v>
      </c>
      <c r="G278" s="35">
        <v>3.73</v>
      </c>
      <c r="H278" s="35">
        <v>3.99</v>
      </c>
      <c r="I278" s="35">
        <v>0.08</v>
      </c>
      <c r="J278" s="43">
        <f t="shared" si="40"/>
        <v>7.3599999999999999E-2</v>
      </c>
      <c r="K278" s="35">
        <v>184.15850222</v>
      </c>
    </row>
    <row r="279" spans="2:11" x14ac:dyDescent="0.25">
      <c r="B279" s="35" t="str">
        <f t="shared" si="39"/>
        <v>A1_6_2015</v>
      </c>
      <c r="C279" s="35" t="s">
        <v>65</v>
      </c>
      <c r="D279" s="35">
        <v>6</v>
      </c>
      <c r="E279" s="35">
        <v>2015</v>
      </c>
      <c r="F279" s="35">
        <v>0.68</v>
      </c>
      <c r="G279" s="35">
        <v>3.73</v>
      </c>
      <c r="H279" s="35">
        <v>3.99</v>
      </c>
      <c r="I279" s="35">
        <v>0.08</v>
      </c>
      <c r="J279" s="43">
        <f t="shared" si="40"/>
        <v>7.3599999999999999E-2</v>
      </c>
      <c r="K279" s="35">
        <v>184.15850222</v>
      </c>
    </row>
    <row r="280" spans="2:11" x14ac:dyDescent="0.25">
      <c r="B280" s="35" t="str">
        <f t="shared" si="39"/>
        <v>A1_6_2016</v>
      </c>
      <c r="C280" s="35" t="s">
        <v>65</v>
      </c>
      <c r="D280" s="35">
        <v>6</v>
      </c>
      <c r="E280" s="35">
        <v>2016</v>
      </c>
      <c r="F280" s="35">
        <v>0.68</v>
      </c>
      <c r="G280" s="35">
        <v>3.73</v>
      </c>
      <c r="H280" s="35">
        <v>3.99</v>
      </c>
      <c r="I280" s="35">
        <v>0.08</v>
      </c>
      <c r="J280" s="43">
        <f t="shared" si="40"/>
        <v>7.3599999999999999E-2</v>
      </c>
      <c r="K280" s="35">
        <v>184.15850222</v>
      </c>
    </row>
    <row r="281" spans="2:11" x14ac:dyDescent="0.25">
      <c r="B281" s="35" t="str">
        <f t="shared" si="39"/>
        <v>A1_6_2017</v>
      </c>
      <c r="C281" s="35" t="s">
        <v>65</v>
      </c>
      <c r="D281" s="35">
        <v>6</v>
      </c>
      <c r="E281" s="35">
        <v>2017</v>
      </c>
      <c r="F281" s="35">
        <v>0.68</v>
      </c>
      <c r="G281" s="35">
        <v>3.73</v>
      </c>
      <c r="H281" s="35">
        <v>3.99</v>
      </c>
      <c r="I281" s="35">
        <v>0.08</v>
      </c>
      <c r="J281" s="43">
        <f t="shared" si="40"/>
        <v>7.3599999999999999E-2</v>
      </c>
      <c r="K281" s="35">
        <v>184.15850222</v>
      </c>
    </row>
    <row r="282" spans="2:11" x14ac:dyDescent="0.25">
      <c r="B282" s="35" t="str">
        <f t="shared" si="39"/>
        <v>A1_6_2018</v>
      </c>
      <c r="C282" s="35" t="s">
        <v>65</v>
      </c>
      <c r="D282" s="35">
        <v>6</v>
      </c>
      <c r="E282" s="35">
        <v>2018</v>
      </c>
      <c r="F282" s="35">
        <v>0.68</v>
      </c>
      <c r="G282" s="35">
        <v>3.73</v>
      </c>
      <c r="H282" s="35">
        <v>3.99</v>
      </c>
      <c r="I282" s="35">
        <v>0.08</v>
      </c>
      <c r="J282" s="43">
        <f t="shared" si="40"/>
        <v>7.3599999999999999E-2</v>
      </c>
      <c r="K282" s="35">
        <v>184.15850222</v>
      </c>
    </row>
    <row r="283" spans="2:11" x14ac:dyDescent="0.25">
      <c r="B283" s="35" t="str">
        <f t="shared" si="39"/>
        <v>A1_6_2019</v>
      </c>
      <c r="C283" s="35" t="s">
        <v>65</v>
      </c>
      <c r="D283" s="35">
        <v>6</v>
      </c>
      <c r="E283" s="35">
        <v>2019</v>
      </c>
      <c r="F283" s="35">
        <v>0.68</v>
      </c>
      <c r="G283" s="35">
        <v>3.73</v>
      </c>
      <c r="H283" s="35">
        <v>3.99</v>
      </c>
      <c r="I283" s="35">
        <v>0.08</v>
      </c>
      <c r="J283" s="43">
        <f t="shared" si="40"/>
        <v>7.3599999999999999E-2</v>
      </c>
      <c r="K283" s="35">
        <v>184.15850222</v>
      </c>
    </row>
    <row r="284" spans="2:11" x14ac:dyDescent="0.25">
      <c r="B284" s="35" t="str">
        <f t="shared" si="39"/>
        <v>A1_6_2020</v>
      </c>
      <c r="C284" s="35" t="s">
        <v>65</v>
      </c>
      <c r="D284" s="35">
        <v>6</v>
      </c>
      <c r="E284" s="35">
        <v>2020</v>
      </c>
      <c r="F284" s="35">
        <v>0.68</v>
      </c>
      <c r="G284" s="35">
        <v>3.73</v>
      </c>
      <c r="H284" s="35">
        <v>3.99</v>
      </c>
      <c r="I284" s="35">
        <v>0.08</v>
      </c>
      <c r="J284" s="43">
        <f t="shared" si="40"/>
        <v>7.3599999999999999E-2</v>
      </c>
      <c r="K284" s="35">
        <v>184.15850222</v>
      </c>
    </row>
    <row r="285" spans="2:11" x14ac:dyDescent="0.25">
      <c r="B285" s="35" t="str">
        <f t="shared" si="39"/>
        <v>A1_7_1969</v>
      </c>
      <c r="C285" s="35" t="s">
        <v>65</v>
      </c>
      <c r="D285" s="35">
        <v>7</v>
      </c>
      <c r="E285" s="35">
        <v>1969</v>
      </c>
      <c r="F285" s="35">
        <v>1.26</v>
      </c>
      <c r="G285" s="35">
        <v>3.0659999999999998</v>
      </c>
      <c r="H285" s="35">
        <v>16.52</v>
      </c>
      <c r="I285" s="35">
        <v>0.70299999999999996</v>
      </c>
      <c r="J285" s="43">
        <f t="shared" si="40"/>
        <v>0.64676</v>
      </c>
      <c r="K285" s="35">
        <v>184.15850222</v>
      </c>
    </row>
    <row r="286" spans="2:11" x14ac:dyDescent="0.25">
      <c r="B286" s="35" t="str">
        <f t="shared" si="39"/>
        <v>A1_7_1970</v>
      </c>
      <c r="C286" s="35" t="s">
        <v>65</v>
      </c>
      <c r="D286" s="35">
        <v>7</v>
      </c>
      <c r="E286" s="35">
        <v>1970</v>
      </c>
      <c r="F286" s="35">
        <v>1.26</v>
      </c>
      <c r="G286" s="35">
        <v>3.0659999999999998</v>
      </c>
      <c r="H286" s="35">
        <v>16.52</v>
      </c>
      <c r="I286" s="35">
        <v>0.70299999999999996</v>
      </c>
      <c r="J286" s="43">
        <f t="shared" si="40"/>
        <v>0.64676</v>
      </c>
      <c r="K286" s="35">
        <v>184.15850222</v>
      </c>
    </row>
    <row r="287" spans="2:11" x14ac:dyDescent="0.25">
      <c r="B287" s="35" t="str">
        <f t="shared" si="39"/>
        <v>A1_7_1971</v>
      </c>
      <c r="C287" s="35" t="s">
        <v>65</v>
      </c>
      <c r="D287" s="35">
        <v>7</v>
      </c>
      <c r="E287" s="35">
        <v>1971</v>
      </c>
      <c r="F287" s="35">
        <v>1.05</v>
      </c>
      <c r="G287" s="35">
        <v>3.0659999999999998</v>
      </c>
      <c r="H287" s="35">
        <v>15.34</v>
      </c>
      <c r="I287" s="35">
        <v>0.59849999999999992</v>
      </c>
      <c r="J287" s="43">
        <f t="shared" si="40"/>
        <v>0.55062</v>
      </c>
      <c r="K287" s="35">
        <v>184.15850222</v>
      </c>
    </row>
    <row r="288" spans="2:11" x14ac:dyDescent="0.25">
      <c r="B288" s="35" t="str">
        <f t="shared" si="39"/>
        <v>A1_7_1972</v>
      </c>
      <c r="C288" s="35" t="s">
        <v>65</v>
      </c>
      <c r="D288" s="35">
        <v>7</v>
      </c>
      <c r="E288" s="35">
        <v>1972</v>
      </c>
      <c r="F288" s="35">
        <v>1.05</v>
      </c>
      <c r="G288" s="35">
        <v>3.0659999999999998</v>
      </c>
      <c r="H288" s="35">
        <v>15.34</v>
      </c>
      <c r="I288" s="35">
        <v>0.59849999999999992</v>
      </c>
      <c r="J288" s="43">
        <f t="shared" si="40"/>
        <v>0.55062</v>
      </c>
      <c r="K288" s="35">
        <v>184.15850222</v>
      </c>
    </row>
    <row r="289" spans="2:11" x14ac:dyDescent="0.25">
      <c r="B289" s="35" t="str">
        <f t="shared" si="39"/>
        <v>A1_7_1973</v>
      </c>
      <c r="C289" s="35" t="s">
        <v>65</v>
      </c>
      <c r="D289" s="35">
        <v>7</v>
      </c>
      <c r="E289" s="35">
        <v>1973</v>
      </c>
      <c r="F289" s="35">
        <v>1.05</v>
      </c>
      <c r="G289" s="35">
        <v>3.0659999999999998</v>
      </c>
      <c r="H289" s="35">
        <v>15.34</v>
      </c>
      <c r="I289" s="35">
        <v>0.59849999999999992</v>
      </c>
      <c r="J289" s="43">
        <f t="shared" si="40"/>
        <v>0.55062</v>
      </c>
      <c r="K289" s="35">
        <v>184.15850222</v>
      </c>
    </row>
    <row r="290" spans="2:11" x14ac:dyDescent="0.25">
      <c r="B290" s="35" t="str">
        <f t="shared" si="39"/>
        <v>A1_7_1974</v>
      </c>
      <c r="C290" s="35" t="s">
        <v>65</v>
      </c>
      <c r="D290" s="35">
        <v>7</v>
      </c>
      <c r="E290" s="35">
        <v>1974</v>
      </c>
      <c r="F290" s="35">
        <v>1.05</v>
      </c>
      <c r="G290" s="35">
        <v>3.0659999999999998</v>
      </c>
      <c r="H290" s="35">
        <v>15.34</v>
      </c>
      <c r="I290" s="35">
        <v>0.59849999999999992</v>
      </c>
      <c r="J290" s="43">
        <f t="shared" si="40"/>
        <v>0.55062</v>
      </c>
      <c r="K290" s="35">
        <v>184.15850222</v>
      </c>
    </row>
    <row r="291" spans="2:11" x14ac:dyDescent="0.25">
      <c r="B291" s="35" t="str">
        <f t="shared" si="39"/>
        <v>A1_7_1975</v>
      </c>
      <c r="C291" s="35" t="s">
        <v>65</v>
      </c>
      <c r="D291" s="35">
        <v>7</v>
      </c>
      <c r="E291" s="35">
        <v>1975</v>
      </c>
      <c r="F291" s="35">
        <v>1.05</v>
      </c>
      <c r="G291" s="35">
        <v>3.0659999999999998</v>
      </c>
      <c r="H291" s="35">
        <v>15.34</v>
      </c>
      <c r="I291" s="35">
        <v>0.59849999999999992</v>
      </c>
      <c r="J291" s="43">
        <f t="shared" si="40"/>
        <v>0.55062</v>
      </c>
      <c r="K291" s="35">
        <v>184.15850222</v>
      </c>
    </row>
    <row r="292" spans="2:11" x14ac:dyDescent="0.25">
      <c r="B292" s="35" t="str">
        <f t="shared" si="39"/>
        <v>A1_7_1976</v>
      </c>
      <c r="C292" s="35" t="s">
        <v>65</v>
      </c>
      <c r="D292" s="35">
        <v>7</v>
      </c>
      <c r="E292" s="35">
        <v>1976</v>
      </c>
      <c r="F292" s="35">
        <v>1.05</v>
      </c>
      <c r="G292" s="35">
        <v>3.0659999999999998</v>
      </c>
      <c r="H292" s="35">
        <v>15.34</v>
      </c>
      <c r="I292" s="35">
        <v>0.59849999999999992</v>
      </c>
      <c r="J292" s="43">
        <f t="shared" si="40"/>
        <v>0.55062</v>
      </c>
      <c r="K292" s="35">
        <v>184.15850222</v>
      </c>
    </row>
    <row r="293" spans="2:11" x14ac:dyDescent="0.25">
      <c r="B293" s="35" t="str">
        <f t="shared" si="39"/>
        <v>A1_7_1977</v>
      </c>
      <c r="C293" s="35" t="s">
        <v>65</v>
      </c>
      <c r="D293" s="35">
        <v>7</v>
      </c>
      <c r="E293" s="35">
        <v>1977</v>
      </c>
      <c r="F293" s="35">
        <v>1.05</v>
      </c>
      <c r="G293" s="35">
        <v>3.0659999999999998</v>
      </c>
      <c r="H293" s="35">
        <v>15.34</v>
      </c>
      <c r="I293" s="35">
        <v>0.59849999999999992</v>
      </c>
      <c r="J293" s="43">
        <f t="shared" si="40"/>
        <v>0.55062</v>
      </c>
      <c r="K293" s="35">
        <v>184.15850222</v>
      </c>
    </row>
    <row r="294" spans="2:11" x14ac:dyDescent="0.25">
      <c r="B294" s="35" t="str">
        <f t="shared" si="39"/>
        <v>A1_7_1978</v>
      </c>
      <c r="C294" s="35" t="s">
        <v>65</v>
      </c>
      <c r="D294" s="35">
        <v>7</v>
      </c>
      <c r="E294" s="35">
        <v>1978</v>
      </c>
      <c r="F294" s="35">
        <v>1.05</v>
      </c>
      <c r="G294" s="35">
        <v>3.0659999999999998</v>
      </c>
      <c r="H294" s="35">
        <v>15.34</v>
      </c>
      <c r="I294" s="35">
        <v>0.59849999999999992</v>
      </c>
      <c r="J294" s="43">
        <f t="shared" si="40"/>
        <v>0.55062</v>
      </c>
      <c r="K294" s="35">
        <v>184.15850222</v>
      </c>
    </row>
    <row r="295" spans="2:11" x14ac:dyDescent="0.25">
      <c r="B295" s="35" t="str">
        <f t="shared" si="39"/>
        <v>A1_7_1979</v>
      </c>
      <c r="C295" s="35" t="s">
        <v>65</v>
      </c>
      <c r="D295" s="35">
        <v>7</v>
      </c>
      <c r="E295" s="35">
        <v>1979</v>
      </c>
      <c r="F295" s="35">
        <v>0.95</v>
      </c>
      <c r="G295" s="35">
        <v>3.0659999999999998</v>
      </c>
      <c r="H295" s="35">
        <v>14.16</v>
      </c>
      <c r="I295" s="35">
        <v>0.50349999999999995</v>
      </c>
      <c r="J295" s="43">
        <f t="shared" si="40"/>
        <v>0.46321999999999997</v>
      </c>
      <c r="K295" s="35">
        <v>184.15850222</v>
      </c>
    </row>
    <row r="296" spans="2:11" x14ac:dyDescent="0.25">
      <c r="B296" s="35" t="str">
        <f t="shared" si="39"/>
        <v>A1_7_1980</v>
      </c>
      <c r="C296" s="35" t="s">
        <v>65</v>
      </c>
      <c r="D296" s="35">
        <v>7</v>
      </c>
      <c r="E296" s="35">
        <v>1980</v>
      </c>
      <c r="F296" s="35">
        <v>0.95</v>
      </c>
      <c r="G296" s="35">
        <v>3.0659999999999998</v>
      </c>
      <c r="H296" s="35">
        <v>14.16</v>
      </c>
      <c r="I296" s="35">
        <v>0.50349999999999995</v>
      </c>
      <c r="J296" s="43">
        <f t="shared" si="40"/>
        <v>0.46321999999999997</v>
      </c>
      <c r="K296" s="35">
        <v>184.15850222</v>
      </c>
    </row>
    <row r="297" spans="2:11" x14ac:dyDescent="0.25">
      <c r="B297" s="35" t="str">
        <f t="shared" si="39"/>
        <v>A1_7_1981</v>
      </c>
      <c r="C297" s="35" t="s">
        <v>65</v>
      </c>
      <c r="D297" s="35">
        <v>7</v>
      </c>
      <c r="E297" s="35">
        <v>1981</v>
      </c>
      <c r="F297" s="35">
        <v>0.95</v>
      </c>
      <c r="G297" s="35">
        <v>3.0659999999999998</v>
      </c>
      <c r="H297" s="35">
        <v>14.16</v>
      </c>
      <c r="I297" s="35">
        <v>0.50349999999999995</v>
      </c>
      <c r="J297" s="43">
        <f t="shared" si="40"/>
        <v>0.46321999999999997</v>
      </c>
      <c r="K297" s="35">
        <v>184.15850222</v>
      </c>
    </row>
    <row r="298" spans="2:11" x14ac:dyDescent="0.25">
      <c r="B298" s="35" t="str">
        <f t="shared" si="39"/>
        <v>A1_7_1982</v>
      </c>
      <c r="C298" s="35" t="s">
        <v>65</v>
      </c>
      <c r="D298" s="35">
        <v>7</v>
      </c>
      <c r="E298" s="35">
        <v>1982</v>
      </c>
      <c r="F298" s="35">
        <v>0.95</v>
      </c>
      <c r="G298" s="35">
        <v>3.0659999999999998</v>
      </c>
      <c r="H298" s="35">
        <v>14.16</v>
      </c>
      <c r="I298" s="35">
        <v>0.50349999999999995</v>
      </c>
      <c r="J298" s="43">
        <f t="shared" si="40"/>
        <v>0.46321999999999997</v>
      </c>
      <c r="K298" s="35">
        <v>184.15850222</v>
      </c>
    </row>
    <row r="299" spans="2:11" x14ac:dyDescent="0.25">
      <c r="B299" s="35" t="str">
        <f t="shared" si="39"/>
        <v>A1_7_1983</v>
      </c>
      <c r="C299" s="35" t="s">
        <v>65</v>
      </c>
      <c r="D299" s="35">
        <v>7</v>
      </c>
      <c r="E299" s="35">
        <v>1983</v>
      </c>
      <c r="F299" s="35">
        <v>0.95</v>
      </c>
      <c r="G299" s="35">
        <v>3.0659999999999998</v>
      </c>
      <c r="H299" s="35">
        <v>14.16</v>
      </c>
      <c r="I299" s="35">
        <v>0.50349999999999995</v>
      </c>
      <c r="J299" s="43">
        <f t="shared" si="40"/>
        <v>0.46321999999999997</v>
      </c>
      <c r="K299" s="35">
        <v>184.15850222</v>
      </c>
    </row>
    <row r="300" spans="2:11" x14ac:dyDescent="0.25">
      <c r="B300" s="35" t="str">
        <f t="shared" si="39"/>
        <v>A1_7_1984</v>
      </c>
      <c r="C300" s="35" t="s">
        <v>65</v>
      </c>
      <c r="D300" s="35">
        <v>7</v>
      </c>
      <c r="E300" s="35">
        <v>1984</v>
      </c>
      <c r="F300" s="35">
        <v>0.9</v>
      </c>
      <c r="G300" s="35">
        <v>3.0659999999999998</v>
      </c>
      <c r="H300" s="35">
        <v>12.98</v>
      </c>
      <c r="I300" s="35">
        <v>0.50349999999999995</v>
      </c>
      <c r="J300" s="43">
        <f t="shared" si="40"/>
        <v>0.46321999999999997</v>
      </c>
      <c r="K300" s="35">
        <v>184.15850222</v>
      </c>
    </row>
    <row r="301" spans="2:11" x14ac:dyDescent="0.25">
      <c r="B301" s="35" t="str">
        <f t="shared" si="39"/>
        <v>A1_7_1985</v>
      </c>
      <c r="C301" s="35" t="s">
        <v>65</v>
      </c>
      <c r="D301" s="35">
        <v>7</v>
      </c>
      <c r="E301" s="35">
        <v>1985</v>
      </c>
      <c r="F301" s="35">
        <v>0.9</v>
      </c>
      <c r="G301" s="35">
        <v>3.0659999999999998</v>
      </c>
      <c r="H301" s="35">
        <v>12.98</v>
      </c>
      <c r="I301" s="35">
        <v>0.50349999999999995</v>
      </c>
      <c r="J301" s="43">
        <f t="shared" si="40"/>
        <v>0.46321999999999997</v>
      </c>
      <c r="K301" s="35">
        <v>184.15850222</v>
      </c>
    </row>
    <row r="302" spans="2:11" x14ac:dyDescent="0.25">
      <c r="B302" s="35" t="str">
        <f t="shared" si="39"/>
        <v>A1_7_1986</v>
      </c>
      <c r="C302" s="35" t="s">
        <v>65</v>
      </c>
      <c r="D302" s="35">
        <v>7</v>
      </c>
      <c r="E302" s="35">
        <v>1986</v>
      </c>
      <c r="F302" s="35">
        <v>0.9</v>
      </c>
      <c r="G302" s="35">
        <v>3.0659999999999998</v>
      </c>
      <c r="H302" s="35">
        <v>12.98</v>
      </c>
      <c r="I302" s="35">
        <v>0.50349999999999995</v>
      </c>
      <c r="J302" s="43">
        <f t="shared" si="40"/>
        <v>0.46321999999999997</v>
      </c>
      <c r="K302" s="35">
        <v>184.15850222</v>
      </c>
    </row>
    <row r="303" spans="2:11" x14ac:dyDescent="0.25">
      <c r="B303" s="35" t="str">
        <f t="shared" si="39"/>
        <v>A1_7_1987</v>
      </c>
      <c r="C303" s="35" t="s">
        <v>65</v>
      </c>
      <c r="D303" s="35">
        <v>7</v>
      </c>
      <c r="E303" s="35">
        <v>1987</v>
      </c>
      <c r="F303" s="35">
        <v>0.84</v>
      </c>
      <c r="G303" s="35">
        <v>2.9929999999999999</v>
      </c>
      <c r="H303" s="35">
        <v>12.98</v>
      </c>
      <c r="I303" s="35">
        <v>0.50349999999999995</v>
      </c>
      <c r="J303" s="43">
        <f t="shared" si="40"/>
        <v>0.46321999999999997</v>
      </c>
      <c r="K303" s="35">
        <v>184.15850222</v>
      </c>
    </row>
    <row r="304" spans="2:11" x14ac:dyDescent="0.25">
      <c r="B304" s="35" t="str">
        <f t="shared" si="39"/>
        <v>A1_7_1988</v>
      </c>
      <c r="C304" s="35" t="s">
        <v>65</v>
      </c>
      <c r="D304" s="35">
        <v>7</v>
      </c>
      <c r="E304" s="35">
        <v>1988</v>
      </c>
      <c r="F304" s="35">
        <v>0.84</v>
      </c>
      <c r="G304" s="35">
        <v>2.9929999999999999</v>
      </c>
      <c r="H304" s="35">
        <v>12.98</v>
      </c>
      <c r="I304" s="35">
        <v>0.50349999999999995</v>
      </c>
      <c r="J304" s="43">
        <f t="shared" si="40"/>
        <v>0.46321999999999997</v>
      </c>
      <c r="K304" s="35">
        <v>184.15850222</v>
      </c>
    </row>
    <row r="305" spans="2:11" x14ac:dyDescent="0.25">
      <c r="B305" s="35" t="str">
        <f t="shared" si="39"/>
        <v>A1_7_1989</v>
      </c>
      <c r="C305" s="35" t="s">
        <v>65</v>
      </c>
      <c r="D305" s="35">
        <v>7</v>
      </c>
      <c r="E305" s="35">
        <v>1989</v>
      </c>
      <c r="F305" s="35">
        <v>0.84</v>
      </c>
      <c r="G305" s="35">
        <v>2.9929999999999999</v>
      </c>
      <c r="H305" s="35">
        <v>12.98</v>
      </c>
      <c r="I305" s="35">
        <v>0.50349999999999995</v>
      </c>
      <c r="J305" s="43">
        <f t="shared" si="40"/>
        <v>0.46321999999999997</v>
      </c>
      <c r="K305" s="35">
        <v>184.15850222</v>
      </c>
    </row>
    <row r="306" spans="2:11" x14ac:dyDescent="0.25">
      <c r="B306" s="35" t="str">
        <f t="shared" si="39"/>
        <v>A1_7_1990</v>
      </c>
      <c r="C306" s="35" t="s">
        <v>65</v>
      </c>
      <c r="D306" s="35">
        <v>7</v>
      </c>
      <c r="E306" s="35">
        <v>1990</v>
      </c>
      <c r="F306" s="35">
        <v>0.84</v>
      </c>
      <c r="G306" s="35">
        <v>2.9929999999999999</v>
      </c>
      <c r="H306" s="35">
        <v>12.98</v>
      </c>
      <c r="I306" s="35">
        <v>0.50349999999999995</v>
      </c>
      <c r="J306" s="43">
        <f t="shared" si="40"/>
        <v>0.46321999999999997</v>
      </c>
      <c r="K306" s="35">
        <v>184.15850222</v>
      </c>
    </row>
    <row r="307" spans="2:11" x14ac:dyDescent="0.25">
      <c r="B307" s="35" t="str">
        <f t="shared" si="39"/>
        <v>A1_7_1991</v>
      </c>
      <c r="C307" s="35" t="s">
        <v>65</v>
      </c>
      <c r="D307" s="35">
        <v>7</v>
      </c>
      <c r="E307" s="35">
        <v>1991</v>
      </c>
      <c r="F307" s="35">
        <v>0.84</v>
      </c>
      <c r="G307" s="35">
        <v>2.9929999999999999</v>
      </c>
      <c r="H307" s="35">
        <v>12.98</v>
      </c>
      <c r="I307" s="35">
        <v>0.50349999999999995</v>
      </c>
      <c r="J307" s="43">
        <f t="shared" si="40"/>
        <v>0.46321999999999997</v>
      </c>
      <c r="K307" s="35">
        <v>184.15850222</v>
      </c>
    </row>
    <row r="308" spans="2:11" x14ac:dyDescent="0.25">
      <c r="B308" s="35" t="str">
        <f t="shared" si="39"/>
        <v>A1_7_1992</v>
      </c>
      <c r="C308" s="35" t="s">
        <v>65</v>
      </c>
      <c r="D308" s="35">
        <v>7</v>
      </c>
      <c r="E308" s="35">
        <v>1992</v>
      </c>
      <c r="F308" s="35">
        <v>0.84</v>
      </c>
      <c r="G308" s="35">
        <v>2.9929999999999999</v>
      </c>
      <c r="H308" s="35">
        <v>12.98</v>
      </c>
      <c r="I308" s="35">
        <v>0.50349999999999995</v>
      </c>
      <c r="J308" s="43">
        <f t="shared" si="40"/>
        <v>0.46321999999999997</v>
      </c>
      <c r="K308" s="35">
        <v>184.15850222</v>
      </c>
    </row>
    <row r="309" spans="2:11" x14ac:dyDescent="0.25">
      <c r="B309" s="35" t="str">
        <f t="shared" si="39"/>
        <v>A1_7_1993</v>
      </c>
      <c r="C309" s="35" t="s">
        <v>65</v>
      </c>
      <c r="D309" s="35">
        <v>7</v>
      </c>
      <c r="E309" s="35">
        <v>1993</v>
      </c>
      <c r="F309" s="35">
        <v>0.84</v>
      </c>
      <c r="G309" s="35">
        <v>2.9929999999999999</v>
      </c>
      <c r="H309" s="35">
        <v>12.98</v>
      </c>
      <c r="I309" s="35">
        <v>0.50349999999999995</v>
      </c>
      <c r="J309" s="43">
        <f t="shared" si="40"/>
        <v>0.46321999999999997</v>
      </c>
      <c r="K309" s="35">
        <v>184.15850222</v>
      </c>
    </row>
    <row r="310" spans="2:11" x14ac:dyDescent="0.25">
      <c r="B310" s="35" t="str">
        <f t="shared" si="39"/>
        <v>A1_7_1994</v>
      </c>
      <c r="C310" s="35" t="s">
        <v>65</v>
      </c>
      <c r="D310" s="35">
        <v>7</v>
      </c>
      <c r="E310" s="35">
        <v>1994</v>
      </c>
      <c r="F310" s="35">
        <v>0.84</v>
      </c>
      <c r="G310" s="35">
        <v>2.9929999999999999</v>
      </c>
      <c r="H310" s="35">
        <v>12.98</v>
      </c>
      <c r="I310" s="35">
        <v>0.50349999999999995</v>
      </c>
      <c r="J310" s="43">
        <f t="shared" si="40"/>
        <v>0.46321999999999997</v>
      </c>
      <c r="K310" s="35">
        <v>184.15850222</v>
      </c>
    </row>
    <row r="311" spans="2:11" x14ac:dyDescent="0.25">
      <c r="B311" s="35" t="str">
        <f t="shared" si="39"/>
        <v>A1_7_1995</v>
      </c>
      <c r="C311" s="35" t="s">
        <v>65</v>
      </c>
      <c r="D311" s="35">
        <v>7</v>
      </c>
      <c r="E311" s="35">
        <v>1995</v>
      </c>
      <c r="F311" s="35">
        <v>0.84</v>
      </c>
      <c r="G311" s="35">
        <v>2.9929999999999999</v>
      </c>
      <c r="H311" s="35">
        <v>12.98</v>
      </c>
      <c r="I311" s="35">
        <v>0.50349999999999995</v>
      </c>
      <c r="J311" s="43">
        <f t="shared" si="40"/>
        <v>0.46321999999999997</v>
      </c>
      <c r="K311" s="35">
        <v>184.15850222</v>
      </c>
    </row>
    <row r="312" spans="2:11" x14ac:dyDescent="0.25">
      <c r="B312" s="35" t="str">
        <f t="shared" si="39"/>
        <v>A1_7_1996</v>
      </c>
      <c r="C312" s="35" t="s">
        <v>65</v>
      </c>
      <c r="D312" s="35">
        <v>7</v>
      </c>
      <c r="E312" s="35">
        <v>1996</v>
      </c>
      <c r="F312" s="35">
        <v>0.84</v>
      </c>
      <c r="G312" s="35">
        <v>2.9929999999999999</v>
      </c>
      <c r="H312" s="35">
        <v>12.98</v>
      </c>
      <c r="I312" s="35">
        <v>0.50349999999999995</v>
      </c>
      <c r="J312" s="43">
        <f t="shared" si="40"/>
        <v>0.46321999999999997</v>
      </c>
      <c r="K312" s="35">
        <v>184.15850222</v>
      </c>
    </row>
    <row r="313" spans="2:11" x14ac:dyDescent="0.25">
      <c r="B313" s="35" t="str">
        <f t="shared" si="39"/>
        <v>A1_7_1997</v>
      </c>
      <c r="C313" s="35" t="s">
        <v>65</v>
      </c>
      <c r="D313" s="35">
        <v>7</v>
      </c>
      <c r="E313" s="35">
        <v>1997</v>
      </c>
      <c r="F313" s="35">
        <v>0.84</v>
      </c>
      <c r="G313" s="35">
        <v>2.9929999999999999</v>
      </c>
      <c r="H313" s="35">
        <v>12.98</v>
      </c>
      <c r="I313" s="35">
        <v>0.50349999999999995</v>
      </c>
      <c r="J313" s="43">
        <f t="shared" si="40"/>
        <v>0.46321999999999997</v>
      </c>
      <c r="K313" s="35">
        <v>184.15850222</v>
      </c>
    </row>
    <row r="314" spans="2:11" x14ac:dyDescent="0.25">
      <c r="B314" s="35" t="str">
        <f t="shared" si="39"/>
        <v>A1_7_1998</v>
      </c>
      <c r="C314" s="35" t="s">
        <v>65</v>
      </c>
      <c r="D314" s="35">
        <v>7</v>
      </c>
      <c r="E314" s="35">
        <v>1998</v>
      </c>
      <c r="F314" s="35">
        <v>0.84</v>
      </c>
      <c r="G314" s="35">
        <v>2.9929999999999999</v>
      </c>
      <c r="H314" s="35">
        <v>12.98</v>
      </c>
      <c r="I314" s="35">
        <v>0.50349999999999995</v>
      </c>
      <c r="J314" s="43">
        <f t="shared" si="40"/>
        <v>0.46321999999999997</v>
      </c>
      <c r="K314" s="35">
        <v>184.15850222</v>
      </c>
    </row>
    <row r="315" spans="2:11" x14ac:dyDescent="0.25">
      <c r="B315" s="35" t="str">
        <f t="shared" si="39"/>
        <v>A1_7_1999</v>
      </c>
      <c r="C315" s="35" t="s">
        <v>65</v>
      </c>
      <c r="D315" s="35">
        <v>7</v>
      </c>
      <c r="E315" s="35">
        <v>1999</v>
      </c>
      <c r="F315" s="35">
        <v>0.68</v>
      </c>
      <c r="G315" s="35">
        <v>1.9710000000000001</v>
      </c>
      <c r="H315" s="35">
        <v>9.6405999999999992</v>
      </c>
      <c r="I315" s="35">
        <v>0.36099999999999999</v>
      </c>
      <c r="J315" s="43">
        <f t="shared" si="40"/>
        <v>0.33212000000000003</v>
      </c>
      <c r="K315" s="35">
        <v>184.15850222</v>
      </c>
    </row>
    <row r="316" spans="2:11" x14ac:dyDescent="0.25">
      <c r="B316" s="35" t="str">
        <f t="shared" si="39"/>
        <v>A1_7_2000</v>
      </c>
      <c r="C316" s="35" t="s">
        <v>65</v>
      </c>
      <c r="D316" s="35">
        <v>7</v>
      </c>
      <c r="E316" s="35">
        <v>2000</v>
      </c>
      <c r="F316" s="35">
        <v>0.68</v>
      </c>
      <c r="G316" s="35">
        <v>1.9710000000000001</v>
      </c>
      <c r="H316" s="35">
        <v>7.31</v>
      </c>
      <c r="I316" s="35">
        <v>0.36099999999999999</v>
      </c>
      <c r="J316" s="43">
        <f t="shared" si="40"/>
        <v>0.33212000000000003</v>
      </c>
      <c r="K316" s="35">
        <v>184.15850222</v>
      </c>
    </row>
    <row r="317" spans="2:11" x14ac:dyDescent="0.25">
      <c r="B317" s="35" t="str">
        <f t="shared" si="39"/>
        <v>A1_7_2001</v>
      </c>
      <c r="C317" s="35" t="s">
        <v>65</v>
      </c>
      <c r="D317" s="35">
        <v>7</v>
      </c>
      <c r="E317" s="35">
        <v>2001</v>
      </c>
      <c r="F317" s="35">
        <v>0.68</v>
      </c>
      <c r="G317" s="35">
        <v>1.9710000000000001</v>
      </c>
      <c r="H317" s="35">
        <v>7.31</v>
      </c>
      <c r="I317" s="35">
        <v>0.36099999999999999</v>
      </c>
      <c r="J317" s="43">
        <f t="shared" si="40"/>
        <v>0.33212000000000003</v>
      </c>
      <c r="K317" s="35">
        <v>184.15850222</v>
      </c>
    </row>
    <row r="318" spans="2:11" x14ac:dyDescent="0.25">
      <c r="B318" s="35" t="str">
        <f t="shared" si="39"/>
        <v>A1_7_2002</v>
      </c>
      <c r="C318" s="35" t="s">
        <v>65</v>
      </c>
      <c r="D318" s="35">
        <v>7</v>
      </c>
      <c r="E318" s="35">
        <v>2002</v>
      </c>
      <c r="F318" s="35">
        <v>0.68</v>
      </c>
      <c r="G318" s="35">
        <v>1.9710000000000001</v>
      </c>
      <c r="H318" s="35">
        <v>7.31</v>
      </c>
      <c r="I318" s="35">
        <v>0.36099999999999999</v>
      </c>
      <c r="J318" s="43">
        <f t="shared" si="40"/>
        <v>0.33212000000000003</v>
      </c>
      <c r="K318" s="35">
        <v>184.15850222</v>
      </c>
    </row>
    <row r="319" spans="2:11" x14ac:dyDescent="0.25">
      <c r="B319" s="35" t="str">
        <f t="shared" si="39"/>
        <v>A1_7_2003</v>
      </c>
      <c r="C319" s="35" t="s">
        <v>65</v>
      </c>
      <c r="D319" s="35">
        <v>7</v>
      </c>
      <c r="E319" s="35">
        <v>2003</v>
      </c>
      <c r="F319" s="35">
        <v>0.68</v>
      </c>
      <c r="G319" s="35">
        <v>1.9710000000000001</v>
      </c>
      <c r="H319" s="35">
        <v>7.31</v>
      </c>
      <c r="I319" s="35">
        <v>0.36099999999999999</v>
      </c>
      <c r="J319" s="43">
        <f t="shared" si="40"/>
        <v>0.33212000000000003</v>
      </c>
      <c r="K319" s="35">
        <v>184.15850222</v>
      </c>
    </row>
    <row r="320" spans="2:11" x14ac:dyDescent="0.25">
      <c r="B320" s="35" t="str">
        <f t="shared" si="39"/>
        <v>A1_7_2004</v>
      </c>
      <c r="C320" s="35" t="s">
        <v>65</v>
      </c>
      <c r="D320" s="35">
        <v>7</v>
      </c>
      <c r="E320" s="35">
        <v>2004</v>
      </c>
      <c r="F320" s="35">
        <v>0.68</v>
      </c>
      <c r="G320" s="35">
        <v>1.9710000000000001</v>
      </c>
      <c r="H320" s="35">
        <v>7.31</v>
      </c>
      <c r="I320" s="35">
        <v>0.36099999999999999</v>
      </c>
      <c r="J320" s="43">
        <f t="shared" si="40"/>
        <v>0.33212000000000003</v>
      </c>
      <c r="K320" s="35">
        <v>184.15850222</v>
      </c>
    </row>
    <row r="321" spans="2:11" x14ac:dyDescent="0.25">
      <c r="B321" s="35" t="str">
        <f t="shared" si="39"/>
        <v>A1_7_2005</v>
      </c>
      <c r="C321" s="35" t="s">
        <v>65</v>
      </c>
      <c r="D321" s="35">
        <v>7</v>
      </c>
      <c r="E321" s="35">
        <v>2005</v>
      </c>
      <c r="F321" s="35">
        <v>0.68</v>
      </c>
      <c r="G321" s="35">
        <v>1.9710000000000001</v>
      </c>
      <c r="H321" s="35">
        <v>7.31</v>
      </c>
      <c r="I321" s="35">
        <v>0.36099999999999999</v>
      </c>
      <c r="J321" s="43">
        <f t="shared" si="40"/>
        <v>0.33212000000000003</v>
      </c>
      <c r="K321" s="35">
        <v>184.15850222</v>
      </c>
    </row>
    <row r="322" spans="2:11" x14ac:dyDescent="0.25">
      <c r="B322" s="35" t="str">
        <f t="shared" si="39"/>
        <v>A1_7_2006</v>
      </c>
      <c r="C322" s="35" t="s">
        <v>65</v>
      </c>
      <c r="D322" s="35">
        <v>7</v>
      </c>
      <c r="E322" s="35">
        <v>2006</v>
      </c>
      <c r="F322" s="35">
        <v>0.68</v>
      </c>
      <c r="G322" s="35">
        <v>1.9710000000000001</v>
      </c>
      <c r="H322" s="35">
        <v>7.31</v>
      </c>
      <c r="I322" s="35">
        <v>0.36099999999999999</v>
      </c>
      <c r="J322" s="43">
        <f t="shared" si="40"/>
        <v>0.33212000000000003</v>
      </c>
      <c r="K322" s="35">
        <v>184.15850222</v>
      </c>
    </row>
    <row r="323" spans="2:11" x14ac:dyDescent="0.25">
      <c r="B323" s="35" t="str">
        <f t="shared" si="39"/>
        <v>A1_7_2007</v>
      </c>
      <c r="C323" s="35" t="s">
        <v>65</v>
      </c>
      <c r="D323" s="35">
        <v>7</v>
      </c>
      <c r="E323" s="35">
        <v>2007</v>
      </c>
      <c r="F323" s="35">
        <v>0.68</v>
      </c>
      <c r="G323" s="35">
        <v>3.73</v>
      </c>
      <c r="H323" s="35">
        <v>5.5289999999999999</v>
      </c>
      <c r="I323" s="35">
        <v>0.2</v>
      </c>
      <c r="J323" s="43">
        <f t="shared" si="40"/>
        <v>0.18400000000000002</v>
      </c>
      <c r="K323" s="35">
        <v>184.15850222</v>
      </c>
    </row>
    <row r="324" spans="2:11" x14ac:dyDescent="0.25">
      <c r="B324" s="35" t="str">
        <f t="shared" si="39"/>
        <v>A1_7_2008</v>
      </c>
      <c r="C324" s="35" t="s">
        <v>65</v>
      </c>
      <c r="D324" s="35">
        <v>7</v>
      </c>
      <c r="E324" s="35">
        <v>2008</v>
      </c>
      <c r="F324" s="35">
        <v>0.68</v>
      </c>
      <c r="G324" s="35">
        <v>3.73</v>
      </c>
      <c r="H324" s="35">
        <v>5.5289999999999999</v>
      </c>
      <c r="I324" s="35">
        <v>0.2</v>
      </c>
      <c r="J324" s="43">
        <f t="shared" si="40"/>
        <v>0.18400000000000002</v>
      </c>
      <c r="K324" s="35">
        <v>184.15850222</v>
      </c>
    </row>
    <row r="325" spans="2:11" x14ac:dyDescent="0.25">
      <c r="B325" s="35" t="str">
        <f t="shared" si="39"/>
        <v>A1_7_2009</v>
      </c>
      <c r="C325" s="35" t="s">
        <v>65</v>
      </c>
      <c r="D325" s="35">
        <v>7</v>
      </c>
      <c r="E325" s="35">
        <v>2009</v>
      </c>
      <c r="F325" s="35">
        <v>0.68</v>
      </c>
      <c r="G325" s="35">
        <v>3.73</v>
      </c>
      <c r="H325" s="35">
        <v>5.5289999999999999</v>
      </c>
      <c r="I325" s="35">
        <v>0.2</v>
      </c>
      <c r="J325" s="43">
        <f t="shared" si="40"/>
        <v>0.18400000000000002</v>
      </c>
      <c r="K325" s="35">
        <v>184.15850222</v>
      </c>
    </row>
    <row r="326" spans="2:11" x14ac:dyDescent="0.25">
      <c r="B326" s="35" t="str">
        <f t="shared" si="39"/>
        <v>A1_7_2010</v>
      </c>
      <c r="C326" s="35" t="s">
        <v>65</v>
      </c>
      <c r="D326" s="35">
        <v>7</v>
      </c>
      <c r="E326" s="35">
        <v>2010</v>
      </c>
      <c r="F326" s="35">
        <v>0.68</v>
      </c>
      <c r="G326" s="35">
        <v>3.73</v>
      </c>
      <c r="H326" s="35">
        <v>5.5289999999999999</v>
      </c>
      <c r="I326" s="35">
        <v>0.2</v>
      </c>
      <c r="J326" s="43">
        <f t="shared" si="40"/>
        <v>0.18400000000000002</v>
      </c>
      <c r="K326" s="35">
        <v>184.15850222</v>
      </c>
    </row>
    <row r="327" spans="2:11" x14ac:dyDescent="0.25">
      <c r="B327" s="35" t="str">
        <f t="shared" si="39"/>
        <v>A1_7_2011</v>
      </c>
      <c r="C327" s="35" t="s">
        <v>65</v>
      </c>
      <c r="D327" s="35">
        <v>7</v>
      </c>
      <c r="E327" s="35">
        <v>2011</v>
      </c>
      <c r="F327" s="35">
        <v>0.68</v>
      </c>
      <c r="G327" s="35">
        <v>3.73</v>
      </c>
      <c r="H327" s="35">
        <v>5.5289999999999999</v>
      </c>
      <c r="I327" s="35">
        <v>0.2</v>
      </c>
      <c r="J327" s="43">
        <f t="shared" si="40"/>
        <v>0.18400000000000002</v>
      </c>
      <c r="K327" s="35">
        <v>184.15850222</v>
      </c>
    </row>
    <row r="328" spans="2:11" x14ac:dyDescent="0.25">
      <c r="B328" s="35" t="str">
        <f t="shared" si="39"/>
        <v>A1_7_2012</v>
      </c>
      <c r="C328" s="35" t="s">
        <v>65</v>
      </c>
      <c r="D328" s="35">
        <v>7</v>
      </c>
      <c r="E328" s="35">
        <v>2012</v>
      </c>
      <c r="F328" s="35">
        <v>0.68</v>
      </c>
      <c r="G328" s="35">
        <v>3.73</v>
      </c>
      <c r="H328" s="35">
        <v>4.085</v>
      </c>
      <c r="I328" s="35">
        <v>0.08</v>
      </c>
      <c r="J328" s="43">
        <f t="shared" si="40"/>
        <v>7.3599999999999999E-2</v>
      </c>
      <c r="K328" s="35">
        <v>184.15850222</v>
      </c>
    </row>
    <row r="329" spans="2:11" x14ac:dyDescent="0.25">
      <c r="B329" s="35" t="str">
        <f t="shared" si="39"/>
        <v>A1_7_2013</v>
      </c>
      <c r="C329" s="35" t="s">
        <v>65</v>
      </c>
      <c r="D329" s="35">
        <v>7</v>
      </c>
      <c r="E329" s="35">
        <v>2013</v>
      </c>
      <c r="F329" s="35">
        <v>0.68</v>
      </c>
      <c r="G329" s="35">
        <v>3.73</v>
      </c>
      <c r="H329" s="35">
        <v>4.085</v>
      </c>
      <c r="I329" s="35">
        <v>0.08</v>
      </c>
      <c r="J329" s="43">
        <f t="shared" si="40"/>
        <v>7.3599999999999999E-2</v>
      </c>
      <c r="K329" s="35">
        <v>184.15850222</v>
      </c>
    </row>
    <row r="330" spans="2:11" x14ac:dyDescent="0.25">
      <c r="B330" s="35" t="str">
        <f t="shared" ref="B330:B393" si="41">C330&amp;"_"&amp;D330&amp;"_"&amp;E330</f>
        <v>A1_7_2014</v>
      </c>
      <c r="C330" s="35" t="s">
        <v>65</v>
      </c>
      <c r="D330" s="35">
        <v>7</v>
      </c>
      <c r="E330" s="35">
        <v>2014</v>
      </c>
      <c r="F330" s="35">
        <v>0.68</v>
      </c>
      <c r="G330" s="35">
        <v>3.73</v>
      </c>
      <c r="H330" s="35">
        <v>4.085</v>
      </c>
      <c r="I330" s="35">
        <v>0.08</v>
      </c>
      <c r="J330" s="43">
        <f t="shared" ref="J330:J393" si="42">0.92*I330</f>
        <v>7.3599999999999999E-2</v>
      </c>
      <c r="K330" s="35">
        <v>184.15850222</v>
      </c>
    </row>
    <row r="331" spans="2:11" x14ac:dyDescent="0.25">
      <c r="B331" s="35" t="str">
        <f t="shared" si="41"/>
        <v>A1_7_2015</v>
      </c>
      <c r="C331" s="35" t="s">
        <v>65</v>
      </c>
      <c r="D331" s="35">
        <v>7</v>
      </c>
      <c r="E331" s="35">
        <v>2015</v>
      </c>
      <c r="F331" s="35">
        <v>0.68</v>
      </c>
      <c r="G331" s="35">
        <v>3.73</v>
      </c>
      <c r="H331" s="35">
        <v>4.085</v>
      </c>
      <c r="I331" s="35">
        <v>0.08</v>
      </c>
      <c r="J331" s="43">
        <f t="shared" si="42"/>
        <v>7.3599999999999999E-2</v>
      </c>
      <c r="K331" s="35">
        <v>184.15850222</v>
      </c>
    </row>
    <row r="332" spans="2:11" x14ac:dyDescent="0.25">
      <c r="B332" s="35" t="str">
        <f t="shared" si="41"/>
        <v>A1_7_2016</v>
      </c>
      <c r="C332" s="35" t="s">
        <v>65</v>
      </c>
      <c r="D332" s="35">
        <v>7</v>
      </c>
      <c r="E332" s="35">
        <v>2016</v>
      </c>
      <c r="F332" s="35">
        <v>0.68</v>
      </c>
      <c r="G332" s="35">
        <v>3.73</v>
      </c>
      <c r="H332" s="35">
        <v>4.085</v>
      </c>
      <c r="I332" s="35">
        <v>0.08</v>
      </c>
      <c r="J332" s="43">
        <f t="shared" si="42"/>
        <v>7.3599999999999999E-2</v>
      </c>
      <c r="K332" s="35">
        <v>184.15850222</v>
      </c>
    </row>
    <row r="333" spans="2:11" x14ac:dyDescent="0.25">
      <c r="B333" s="35" t="str">
        <f t="shared" si="41"/>
        <v>A1_7_2017</v>
      </c>
      <c r="C333" s="35" t="s">
        <v>65</v>
      </c>
      <c r="D333" s="35">
        <v>7</v>
      </c>
      <c r="E333" s="35">
        <v>2017</v>
      </c>
      <c r="F333" s="35">
        <v>0.1772946</v>
      </c>
      <c r="G333" s="35">
        <v>3.73</v>
      </c>
      <c r="H333" s="35">
        <v>1.3</v>
      </c>
      <c r="I333" s="35">
        <v>0.03</v>
      </c>
      <c r="J333" s="43">
        <f t="shared" si="42"/>
        <v>2.76E-2</v>
      </c>
      <c r="K333" s="35">
        <v>184.15850222</v>
      </c>
    </row>
    <row r="334" spans="2:11" x14ac:dyDescent="0.25">
      <c r="B334" s="35" t="str">
        <f t="shared" si="41"/>
        <v>A1_7_2018</v>
      </c>
      <c r="C334" s="35" t="s">
        <v>65</v>
      </c>
      <c r="D334" s="35">
        <v>7</v>
      </c>
      <c r="E334" s="35">
        <v>2018</v>
      </c>
      <c r="F334" s="35">
        <v>0.1772946</v>
      </c>
      <c r="G334" s="35">
        <v>3.73</v>
      </c>
      <c r="H334" s="35">
        <v>1.3</v>
      </c>
      <c r="I334" s="35">
        <v>0.03</v>
      </c>
      <c r="J334" s="43">
        <f t="shared" si="42"/>
        <v>2.76E-2</v>
      </c>
      <c r="K334" s="35">
        <v>184.15850222</v>
      </c>
    </row>
    <row r="335" spans="2:11" x14ac:dyDescent="0.25">
      <c r="B335" s="35" t="str">
        <f t="shared" si="41"/>
        <v>A1_7_2019</v>
      </c>
      <c r="C335" s="35" t="s">
        <v>65</v>
      </c>
      <c r="D335" s="35">
        <v>7</v>
      </c>
      <c r="E335" s="35">
        <v>2019</v>
      </c>
      <c r="F335" s="35">
        <v>0.1772946</v>
      </c>
      <c r="G335" s="35">
        <v>3.73</v>
      </c>
      <c r="H335" s="35">
        <v>1.3</v>
      </c>
      <c r="I335" s="35">
        <v>0.03</v>
      </c>
      <c r="J335" s="43">
        <f t="shared" si="42"/>
        <v>2.76E-2</v>
      </c>
      <c r="K335" s="35">
        <v>184.15850222</v>
      </c>
    </row>
    <row r="336" spans="2:11" x14ac:dyDescent="0.25">
      <c r="B336" s="35" t="str">
        <f t="shared" si="41"/>
        <v>A1_7_2020</v>
      </c>
      <c r="C336" s="35" t="s">
        <v>65</v>
      </c>
      <c r="D336" s="35">
        <v>7</v>
      </c>
      <c r="E336" s="35">
        <v>2020</v>
      </c>
      <c r="F336" s="35">
        <v>0.1772946</v>
      </c>
      <c r="G336" s="35">
        <v>3.73</v>
      </c>
      <c r="H336" s="35">
        <v>1.3</v>
      </c>
      <c r="I336" s="35">
        <v>0.03</v>
      </c>
      <c r="J336" s="43">
        <f t="shared" si="42"/>
        <v>2.76E-2</v>
      </c>
      <c r="K336" s="35">
        <v>184.15850222</v>
      </c>
    </row>
    <row r="337" spans="2:11" x14ac:dyDescent="0.25">
      <c r="B337" s="35" t="str">
        <f t="shared" si="41"/>
        <v>A1_8_1969</v>
      </c>
      <c r="C337" s="35" t="s">
        <v>65</v>
      </c>
      <c r="D337" s="35">
        <v>8</v>
      </c>
      <c r="E337" s="35">
        <v>1969</v>
      </c>
      <c r="F337" s="35">
        <v>1.26</v>
      </c>
      <c r="G337" s="35">
        <v>3.0659999999999998</v>
      </c>
      <c r="H337" s="35">
        <v>16.52</v>
      </c>
      <c r="I337" s="35">
        <v>0.70299999999999996</v>
      </c>
      <c r="J337" s="43">
        <f t="shared" si="42"/>
        <v>0.64676</v>
      </c>
      <c r="K337" s="35">
        <v>184.15850222</v>
      </c>
    </row>
    <row r="338" spans="2:11" x14ac:dyDescent="0.25">
      <c r="B338" s="35" t="str">
        <f t="shared" si="41"/>
        <v>A1_8_1970</v>
      </c>
      <c r="C338" s="35" t="s">
        <v>65</v>
      </c>
      <c r="D338" s="35">
        <v>8</v>
      </c>
      <c r="E338" s="35">
        <v>1970</v>
      </c>
      <c r="F338" s="35">
        <v>1.26</v>
      </c>
      <c r="G338" s="35">
        <v>3.0659999999999998</v>
      </c>
      <c r="H338" s="35">
        <v>16.52</v>
      </c>
      <c r="I338" s="35">
        <v>0.70299999999999996</v>
      </c>
      <c r="J338" s="43">
        <f t="shared" si="42"/>
        <v>0.64676</v>
      </c>
      <c r="K338" s="35">
        <v>184.15850222</v>
      </c>
    </row>
    <row r="339" spans="2:11" x14ac:dyDescent="0.25">
      <c r="B339" s="35" t="str">
        <f t="shared" si="41"/>
        <v>A1_8_1971</v>
      </c>
      <c r="C339" s="35" t="s">
        <v>65</v>
      </c>
      <c r="D339" s="35">
        <v>8</v>
      </c>
      <c r="E339" s="35">
        <v>1971</v>
      </c>
      <c r="F339" s="35">
        <v>1.05</v>
      </c>
      <c r="G339" s="35">
        <v>3.0659999999999998</v>
      </c>
      <c r="H339" s="35">
        <v>15.34</v>
      </c>
      <c r="I339" s="35">
        <v>0.59849999999999992</v>
      </c>
      <c r="J339" s="43">
        <f t="shared" si="42"/>
        <v>0.55062</v>
      </c>
      <c r="K339" s="35">
        <v>184.15850222</v>
      </c>
    </row>
    <row r="340" spans="2:11" x14ac:dyDescent="0.25">
      <c r="B340" s="35" t="str">
        <f t="shared" si="41"/>
        <v>A1_8_1972</v>
      </c>
      <c r="C340" s="35" t="s">
        <v>65</v>
      </c>
      <c r="D340" s="35">
        <v>8</v>
      </c>
      <c r="E340" s="35">
        <v>1972</v>
      </c>
      <c r="F340" s="35">
        <v>1.05</v>
      </c>
      <c r="G340" s="35">
        <v>3.0659999999999998</v>
      </c>
      <c r="H340" s="35">
        <v>15.34</v>
      </c>
      <c r="I340" s="35">
        <v>0.59849999999999992</v>
      </c>
      <c r="J340" s="43">
        <f t="shared" si="42"/>
        <v>0.55062</v>
      </c>
      <c r="K340" s="35">
        <v>184.15850222</v>
      </c>
    </row>
    <row r="341" spans="2:11" x14ac:dyDescent="0.25">
      <c r="B341" s="35" t="str">
        <f t="shared" si="41"/>
        <v>A1_8_1973</v>
      </c>
      <c r="C341" s="35" t="s">
        <v>65</v>
      </c>
      <c r="D341" s="35">
        <v>8</v>
      </c>
      <c r="E341" s="35">
        <v>1973</v>
      </c>
      <c r="F341" s="35">
        <v>1.05</v>
      </c>
      <c r="G341" s="35">
        <v>3.0659999999999998</v>
      </c>
      <c r="H341" s="35">
        <v>15.34</v>
      </c>
      <c r="I341" s="35">
        <v>0.59849999999999992</v>
      </c>
      <c r="J341" s="43">
        <f t="shared" si="42"/>
        <v>0.55062</v>
      </c>
      <c r="K341" s="35">
        <v>184.15850222</v>
      </c>
    </row>
    <row r="342" spans="2:11" x14ac:dyDescent="0.25">
      <c r="B342" s="35" t="str">
        <f t="shared" si="41"/>
        <v>A1_8_1974</v>
      </c>
      <c r="C342" s="35" t="s">
        <v>65</v>
      </c>
      <c r="D342" s="35">
        <v>8</v>
      </c>
      <c r="E342" s="35">
        <v>1974</v>
      </c>
      <c r="F342" s="35">
        <v>1.05</v>
      </c>
      <c r="G342" s="35">
        <v>3.0659999999999998</v>
      </c>
      <c r="H342" s="35">
        <v>15.34</v>
      </c>
      <c r="I342" s="35">
        <v>0.59849999999999992</v>
      </c>
      <c r="J342" s="43">
        <f t="shared" si="42"/>
        <v>0.55062</v>
      </c>
      <c r="K342" s="35">
        <v>184.15850222</v>
      </c>
    </row>
    <row r="343" spans="2:11" x14ac:dyDescent="0.25">
      <c r="B343" s="35" t="str">
        <f t="shared" si="41"/>
        <v>A1_8_1975</v>
      </c>
      <c r="C343" s="35" t="s">
        <v>65</v>
      </c>
      <c r="D343" s="35">
        <v>8</v>
      </c>
      <c r="E343" s="35">
        <v>1975</v>
      </c>
      <c r="F343" s="35">
        <v>1.05</v>
      </c>
      <c r="G343" s="35">
        <v>3.0659999999999998</v>
      </c>
      <c r="H343" s="35">
        <v>15.34</v>
      </c>
      <c r="I343" s="35">
        <v>0.59849999999999992</v>
      </c>
      <c r="J343" s="43">
        <f t="shared" si="42"/>
        <v>0.55062</v>
      </c>
      <c r="K343" s="35">
        <v>184.15850222</v>
      </c>
    </row>
    <row r="344" spans="2:11" x14ac:dyDescent="0.25">
      <c r="B344" s="35" t="str">
        <f t="shared" si="41"/>
        <v>A1_8_1976</v>
      </c>
      <c r="C344" s="35" t="s">
        <v>65</v>
      </c>
      <c r="D344" s="35">
        <v>8</v>
      </c>
      <c r="E344" s="35">
        <v>1976</v>
      </c>
      <c r="F344" s="35">
        <v>1.05</v>
      </c>
      <c r="G344" s="35">
        <v>3.0659999999999998</v>
      </c>
      <c r="H344" s="35">
        <v>15.34</v>
      </c>
      <c r="I344" s="35">
        <v>0.59849999999999992</v>
      </c>
      <c r="J344" s="43">
        <f t="shared" si="42"/>
        <v>0.55062</v>
      </c>
      <c r="K344" s="35">
        <v>184.15850222</v>
      </c>
    </row>
    <row r="345" spans="2:11" x14ac:dyDescent="0.25">
      <c r="B345" s="35" t="str">
        <f t="shared" si="41"/>
        <v>A1_8_1977</v>
      </c>
      <c r="C345" s="35" t="s">
        <v>65</v>
      </c>
      <c r="D345" s="35">
        <v>8</v>
      </c>
      <c r="E345" s="35">
        <v>1977</v>
      </c>
      <c r="F345" s="35">
        <v>1.05</v>
      </c>
      <c r="G345" s="35">
        <v>3.0659999999999998</v>
      </c>
      <c r="H345" s="35">
        <v>15.34</v>
      </c>
      <c r="I345" s="35">
        <v>0.59849999999999992</v>
      </c>
      <c r="J345" s="43">
        <f t="shared" si="42"/>
        <v>0.55062</v>
      </c>
      <c r="K345" s="35">
        <v>184.15850222</v>
      </c>
    </row>
    <row r="346" spans="2:11" x14ac:dyDescent="0.25">
      <c r="B346" s="35" t="str">
        <f t="shared" si="41"/>
        <v>A1_8_1978</v>
      </c>
      <c r="C346" s="35" t="s">
        <v>65</v>
      </c>
      <c r="D346" s="35">
        <v>8</v>
      </c>
      <c r="E346" s="35">
        <v>1978</v>
      </c>
      <c r="F346" s="35">
        <v>1.05</v>
      </c>
      <c r="G346" s="35">
        <v>3.0659999999999998</v>
      </c>
      <c r="H346" s="35">
        <v>15.34</v>
      </c>
      <c r="I346" s="35">
        <v>0.59849999999999992</v>
      </c>
      <c r="J346" s="43">
        <f t="shared" si="42"/>
        <v>0.55062</v>
      </c>
      <c r="K346" s="35">
        <v>184.15850222</v>
      </c>
    </row>
    <row r="347" spans="2:11" x14ac:dyDescent="0.25">
      <c r="B347" s="35" t="str">
        <f t="shared" si="41"/>
        <v>A1_8_1979</v>
      </c>
      <c r="C347" s="35" t="s">
        <v>65</v>
      </c>
      <c r="D347" s="35">
        <v>8</v>
      </c>
      <c r="E347" s="35">
        <v>1979</v>
      </c>
      <c r="F347" s="35">
        <v>0.95</v>
      </c>
      <c r="G347" s="35">
        <v>3.0659999999999998</v>
      </c>
      <c r="H347" s="35">
        <v>14.16</v>
      </c>
      <c r="I347" s="35">
        <v>0.50349999999999995</v>
      </c>
      <c r="J347" s="43">
        <f t="shared" si="42"/>
        <v>0.46321999999999997</v>
      </c>
      <c r="K347" s="35">
        <v>184.15850222</v>
      </c>
    </row>
    <row r="348" spans="2:11" x14ac:dyDescent="0.25">
      <c r="B348" s="35" t="str">
        <f t="shared" si="41"/>
        <v>A1_8_1980</v>
      </c>
      <c r="C348" s="35" t="s">
        <v>65</v>
      </c>
      <c r="D348" s="35">
        <v>8</v>
      </c>
      <c r="E348" s="35">
        <v>1980</v>
      </c>
      <c r="F348" s="35">
        <v>0.95</v>
      </c>
      <c r="G348" s="35">
        <v>3.0659999999999998</v>
      </c>
      <c r="H348" s="35">
        <v>14.16</v>
      </c>
      <c r="I348" s="35">
        <v>0.50349999999999995</v>
      </c>
      <c r="J348" s="43">
        <f t="shared" si="42"/>
        <v>0.46321999999999997</v>
      </c>
      <c r="K348" s="35">
        <v>184.15850222</v>
      </c>
    </row>
    <row r="349" spans="2:11" x14ac:dyDescent="0.25">
      <c r="B349" s="35" t="str">
        <f t="shared" si="41"/>
        <v>A1_8_1981</v>
      </c>
      <c r="C349" s="35" t="s">
        <v>65</v>
      </c>
      <c r="D349" s="35">
        <v>8</v>
      </c>
      <c r="E349" s="35">
        <v>1981</v>
      </c>
      <c r="F349" s="35">
        <v>0.95</v>
      </c>
      <c r="G349" s="35">
        <v>3.0659999999999998</v>
      </c>
      <c r="H349" s="35">
        <v>14.16</v>
      </c>
      <c r="I349" s="35">
        <v>0.50349999999999995</v>
      </c>
      <c r="J349" s="43">
        <f t="shared" si="42"/>
        <v>0.46321999999999997</v>
      </c>
      <c r="K349" s="35">
        <v>184.15850222</v>
      </c>
    </row>
    <row r="350" spans="2:11" x14ac:dyDescent="0.25">
      <c r="B350" s="35" t="str">
        <f t="shared" si="41"/>
        <v>A1_8_1982</v>
      </c>
      <c r="C350" s="35" t="s">
        <v>65</v>
      </c>
      <c r="D350" s="35">
        <v>8</v>
      </c>
      <c r="E350" s="35">
        <v>1982</v>
      </c>
      <c r="F350" s="35">
        <v>0.95</v>
      </c>
      <c r="G350" s="35">
        <v>3.0659999999999998</v>
      </c>
      <c r="H350" s="35">
        <v>14.16</v>
      </c>
      <c r="I350" s="35">
        <v>0.50349999999999995</v>
      </c>
      <c r="J350" s="43">
        <f t="shared" si="42"/>
        <v>0.46321999999999997</v>
      </c>
      <c r="K350" s="35">
        <v>184.15850222</v>
      </c>
    </row>
    <row r="351" spans="2:11" x14ac:dyDescent="0.25">
      <c r="B351" s="35" t="str">
        <f t="shared" si="41"/>
        <v>A1_8_1983</v>
      </c>
      <c r="C351" s="35" t="s">
        <v>65</v>
      </c>
      <c r="D351" s="35">
        <v>8</v>
      </c>
      <c r="E351" s="35">
        <v>1983</v>
      </c>
      <c r="F351" s="35">
        <v>0.95</v>
      </c>
      <c r="G351" s="35">
        <v>3.0659999999999998</v>
      </c>
      <c r="H351" s="35">
        <v>14.16</v>
      </c>
      <c r="I351" s="35">
        <v>0.50349999999999995</v>
      </c>
      <c r="J351" s="43">
        <f t="shared" si="42"/>
        <v>0.46321999999999997</v>
      </c>
      <c r="K351" s="35">
        <v>184.15850222</v>
      </c>
    </row>
    <row r="352" spans="2:11" x14ac:dyDescent="0.25">
      <c r="B352" s="35" t="str">
        <f t="shared" si="41"/>
        <v>A1_8_1984</v>
      </c>
      <c r="C352" s="35" t="s">
        <v>65</v>
      </c>
      <c r="D352" s="35">
        <v>8</v>
      </c>
      <c r="E352" s="35">
        <v>1984</v>
      </c>
      <c r="F352" s="35">
        <v>0.9</v>
      </c>
      <c r="G352" s="35">
        <v>3.0659999999999998</v>
      </c>
      <c r="H352" s="35">
        <v>12.98</v>
      </c>
      <c r="I352" s="35">
        <v>0.50349999999999995</v>
      </c>
      <c r="J352" s="43">
        <f t="shared" si="42"/>
        <v>0.46321999999999997</v>
      </c>
      <c r="K352" s="35">
        <v>184.15850222</v>
      </c>
    </row>
    <row r="353" spans="2:11" x14ac:dyDescent="0.25">
      <c r="B353" s="35" t="str">
        <f t="shared" si="41"/>
        <v>A1_8_1985</v>
      </c>
      <c r="C353" s="35" t="s">
        <v>65</v>
      </c>
      <c r="D353" s="35">
        <v>8</v>
      </c>
      <c r="E353" s="35">
        <v>1985</v>
      </c>
      <c r="F353" s="35">
        <v>0.9</v>
      </c>
      <c r="G353" s="35">
        <v>3.0659999999999998</v>
      </c>
      <c r="H353" s="35">
        <v>12.98</v>
      </c>
      <c r="I353" s="35">
        <v>0.50349999999999995</v>
      </c>
      <c r="J353" s="43">
        <f t="shared" si="42"/>
        <v>0.46321999999999997</v>
      </c>
      <c r="K353" s="35">
        <v>184.15850222</v>
      </c>
    </row>
    <row r="354" spans="2:11" x14ac:dyDescent="0.25">
      <c r="B354" s="35" t="str">
        <f t="shared" si="41"/>
        <v>A1_8_1986</v>
      </c>
      <c r="C354" s="35" t="s">
        <v>65</v>
      </c>
      <c r="D354" s="35">
        <v>8</v>
      </c>
      <c r="E354" s="35">
        <v>1986</v>
      </c>
      <c r="F354" s="35">
        <v>0.9</v>
      </c>
      <c r="G354" s="35">
        <v>3.0659999999999998</v>
      </c>
      <c r="H354" s="35">
        <v>12.98</v>
      </c>
      <c r="I354" s="35">
        <v>0.50349999999999995</v>
      </c>
      <c r="J354" s="43">
        <f t="shared" si="42"/>
        <v>0.46321999999999997</v>
      </c>
      <c r="K354" s="35">
        <v>184.15850222</v>
      </c>
    </row>
    <row r="355" spans="2:11" x14ac:dyDescent="0.25">
      <c r="B355" s="35" t="str">
        <f t="shared" si="41"/>
        <v>A1_8_1987</v>
      </c>
      <c r="C355" s="35" t="s">
        <v>65</v>
      </c>
      <c r="D355" s="35">
        <v>8</v>
      </c>
      <c r="E355" s="35">
        <v>1987</v>
      </c>
      <c r="F355" s="35">
        <v>0.84</v>
      </c>
      <c r="G355" s="35">
        <v>2.9929999999999999</v>
      </c>
      <c r="H355" s="35">
        <v>12.98</v>
      </c>
      <c r="I355" s="35">
        <v>0.50349999999999995</v>
      </c>
      <c r="J355" s="43">
        <f t="shared" si="42"/>
        <v>0.46321999999999997</v>
      </c>
      <c r="K355" s="35">
        <v>184.15850222</v>
      </c>
    </row>
    <row r="356" spans="2:11" x14ac:dyDescent="0.25">
      <c r="B356" s="35" t="str">
        <f t="shared" si="41"/>
        <v>A1_8_1988</v>
      </c>
      <c r="C356" s="35" t="s">
        <v>65</v>
      </c>
      <c r="D356" s="35">
        <v>8</v>
      </c>
      <c r="E356" s="35">
        <v>1988</v>
      </c>
      <c r="F356" s="35">
        <v>0.84</v>
      </c>
      <c r="G356" s="35">
        <v>2.9929999999999999</v>
      </c>
      <c r="H356" s="35">
        <v>12.98</v>
      </c>
      <c r="I356" s="35">
        <v>0.50349999999999995</v>
      </c>
      <c r="J356" s="43">
        <f t="shared" si="42"/>
        <v>0.46321999999999997</v>
      </c>
      <c r="K356" s="35">
        <v>184.15850222</v>
      </c>
    </row>
    <row r="357" spans="2:11" x14ac:dyDescent="0.25">
      <c r="B357" s="35" t="str">
        <f t="shared" si="41"/>
        <v>A1_8_1989</v>
      </c>
      <c r="C357" s="35" t="s">
        <v>65</v>
      </c>
      <c r="D357" s="35">
        <v>8</v>
      </c>
      <c r="E357" s="35">
        <v>1989</v>
      </c>
      <c r="F357" s="35">
        <v>0.84</v>
      </c>
      <c r="G357" s="35">
        <v>2.9929999999999999</v>
      </c>
      <c r="H357" s="35">
        <v>12.98</v>
      </c>
      <c r="I357" s="35">
        <v>0.50349999999999995</v>
      </c>
      <c r="J357" s="43">
        <f t="shared" si="42"/>
        <v>0.46321999999999997</v>
      </c>
      <c r="K357" s="35">
        <v>184.15850222</v>
      </c>
    </row>
    <row r="358" spans="2:11" x14ac:dyDescent="0.25">
      <c r="B358" s="35" t="str">
        <f t="shared" si="41"/>
        <v>A1_8_1990</v>
      </c>
      <c r="C358" s="35" t="s">
        <v>65</v>
      </c>
      <c r="D358" s="35">
        <v>8</v>
      </c>
      <c r="E358" s="35">
        <v>1990</v>
      </c>
      <c r="F358" s="35">
        <v>0.84</v>
      </c>
      <c r="G358" s="35">
        <v>2.9929999999999999</v>
      </c>
      <c r="H358" s="35">
        <v>12.98</v>
      </c>
      <c r="I358" s="35">
        <v>0.50349999999999995</v>
      </c>
      <c r="J358" s="43">
        <f t="shared" si="42"/>
        <v>0.46321999999999997</v>
      </c>
      <c r="K358" s="35">
        <v>184.15850222</v>
      </c>
    </row>
    <row r="359" spans="2:11" x14ac:dyDescent="0.25">
      <c r="B359" s="35" t="str">
        <f t="shared" si="41"/>
        <v>A1_8_1991</v>
      </c>
      <c r="C359" s="35" t="s">
        <v>65</v>
      </c>
      <c r="D359" s="35">
        <v>8</v>
      </c>
      <c r="E359" s="35">
        <v>1991</v>
      </c>
      <c r="F359" s="35">
        <v>0.84</v>
      </c>
      <c r="G359" s="35">
        <v>2.9929999999999999</v>
      </c>
      <c r="H359" s="35">
        <v>12.98</v>
      </c>
      <c r="I359" s="35">
        <v>0.50349999999999995</v>
      </c>
      <c r="J359" s="43">
        <f t="shared" si="42"/>
        <v>0.46321999999999997</v>
      </c>
      <c r="K359" s="35">
        <v>184.15850222</v>
      </c>
    </row>
    <row r="360" spans="2:11" x14ac:dyDescent="0.25">
      <c r="B360" s="35" t="str">
        <f t="shared" si="41"/>
        <v>A1_8_1992</v>
      </c>
      <c r="C360" s="35" t="s">
        <v>65</v>
      </c>
      <c r="D360" s="35">
        <v>8</v>
      </c>
      <c r="E360" s="35">
        <v>1992</v>
      </c>
      <c r="F360" s="35">
        <v>0.84</v>
      </c>
      <c r="G360" s="35">
        <v>2.9929999999999999</v>
      </c>
      <c r="H360" s="35">
        <v>12.98</v>
      </c>
      <c r="I360" s="35">
        <v>0.50349999999999995</v>
      </c>
      <c r="J360" s="43">
        <f t="shared" si="42"/>
        <v>0.46321999999999997</v>
      </c>
      <c r="K360" s="35">
        <v>184.15850222</v>
      </c>
    </row>
    <row r="361" spans="2:11" x14ac:dyDescent="0.25">
      <c r="B361" s="35" t="str">
        <f t="shared" si="41"/>
        <v>A1_8_1993</v>
      </c>
      <c r="C361" s="35" t="s">
        <v>65</v>
      </c>
      <c r="D361" s="35">
        <v>8</v>
      </c>
      <c r="E361" s="35">
        <v>1993</v>
      </c>
      <c r="F361" s="35">
        <v>0.84</v>
      </c>
      <c r="G361" s="35">
        <v>2.9929999999999999</v>
      </c>
      <c r="H361" s="35">
        <v>12.98</v>
      </c>
      <c r="I361" s="35">
        <v>0.50349999999999995</v>
      </c>
      <c r="J361" s="43">
        <f t="shared" si="42"/>
        <v>0.46321999999999997</v>
      </c>
      <c r="K361" s="35">
        <v>184.15850222</v>
      </c>
    </row>
    <row r="362" spans="2:11" x14ac:dyDescent="0.25">
      <c r="B362" s="35" t="str">
        <f t="shared" si="41"/>
        <v>A1_8_1994</v>
      </c>
      <c r="C362" s="35" t="s">
        <v>65</v>
      </c>
      <c r="D362" s="35">
        <v>8</v>
      </c>
      <c r="E362" s="35">
        <v>1994</v>
      </c>
      <c r="F362" s="35">
        <v>0.84</v>
      </c>
      <c r="G362" s="35">
        <v>2.9929999999999999</v>
      </c>
      <c r="H362" s="35">
        <v>12.98</v>
      </c>
      <c r="I362" s="35">
        <v>0.50349999999999995</v>
      </c>
      <c r="J362" s="43">
        <f t="shared" si="42"/>
        <v>0.46321999999999997</v>
      </c>
      <c r="K362" s="35">
        <v>184.15850222</v>
      </c>
    </row>
    <row r="363" spans="2:11" x14ac:dyDescent="0.25">
      <c r="B363" s="35" t="str">
        <f t="shared" si="41"/>
        <v>A1_8_1995</v>
      </c>
      <c r="C363" s="35" t="s">
        <v>65</v>
      </c>
      <c r="D363" s="35">
        <v>8</v>
      </c>
      <c r="E363" s="35">
        <v>1995</v>
      </c>
      <c r="F363" s="35">
        <v>0.84</v>
      </c>
      <c r="G363" s="35">
        <v>2.9929999999999999</v>
      </c>
      <c r="H363" s="35">
        <v>12.98</v>
      </c>
      <c r="I363" s="35">
        <v>0.50349999999999995</v>
      </c>
      <c r="J363" s="43">
        <f t="shared" si="42"/>
        <v>0.46321999999999997</v>
      </c>
      <c r="K363" s="35">
        <v>184.15850222</v>
      </c>
    </row>
    <row r="364" spans="2:11" x14ac:dyDescent="0.25">
      <c r="B364" s="35" t="str">
        <f t="shared" si="41"/>
        <v>A1_8_1996</v>
      </c>
      <c r="C364" s="35" t="s">
        <v>65</v>
      </c>
      <c r="D364" s="35">
        <v>8</v>
      </c>
      <c r="E364" s="35">
        <v>1996</v>
      </c>
      <c r="F364" s="35">
        <v>0.84</v>
      </c>
      <c r="G364" s="35">
        <v>2.9929999999999999</v>
      </c>
      <c r="H364" s="35">
        <v>12.98</v>
      </c>
      <c r="I364" s="35">
        <v>0.50349999999999995</v>
      </c>
      <c r="J364" s="43">
        <f t="shared" si="42"/>
        <v>0.46321999999999997</v>
      </c>
      <c r="K364" s="35">
        <v>184.15850222</v>
      </c>
    </row>
    <row r="365" spans="2:11" x14ac:dyDescent="0.25">
      <c r="B365" s="35" t="str">
        <f t="shared" si="41"/>
        <v>A1_8_1997</v>
      </c>
      <c r="C365" s="35" t="s">
        <v>65</v>
      </c>
      <c r="D365" s="35">
        <v>8</v>
      </c>
      <c r="E365" s="35">
        <v>1997</v>
      </c>
      <c r="F365" s="35">
        <v>0.84</v>
      </c>
      <c r="G365" s="35">
        <v>2.9929999999999999</v>
      </c>
      <c r="H365" s="35">
        <v>12.98</v>
      </c>
      <c r="I365" s="35">
        <v>0.50349999999999995</v>
      </c>
      <c r="J365" s="43">
        <f t="shared" si="42"/>
        <v>0.46321999999999997</v>
      </c>
      <c r="K365" s="35">
        <v>184.15850222</v>
      </c>
    </row>
    <row r="366" spans="2:11" x14ac:dyDescent="0.25">
      <c r="B366" s="35" t="str">
        <f t="shared" si="41"/>
        <v>A1_8_1998</v>
      </c>
      <c r="C366" s="35" t="s">
        <v>65</v>
      </c>
      <c r="D366" s="35">
        <v>8</v>
      </c>
      <c r="E366" s="35">
        <v>1998</v>
      </c>
      <c r="F366" s="35">
        <v>0.84</v>
      </c>
      <c r="G366" s="35">
        <v>2.9929999999999999</v>
      </c>
      <c r="H366" s="35">
        <v>12.98</v>
      </c>
      <c r="I366" s="35">
        <v>0.50349999999999995</v>
      </c>
      <c r="J366" s="43">
        <f t="shared" si="42"/>
        <v>0.46321999999999997</v>
      </c>
      <c r="K366" s="35">
        <v>184.15850222</v>
      </c>
    </row>
    <row r="367" spans="2:11" x14ac:dyDescent="0.25">
      <c r="B367" s="35" t="str">
        <f t="shared" si="41"/>
        <v>A1_8_1999</v>
      </c>
      <c r="C367" s="35" t="s">
        <v>65</v>
      </c>
      <c r="D367" s="35">
        <v>8</v>
      </c>
      <c r="E367" s="35">
        <v>1999</v>
      </c>
      <c r="F367" s="35">
        <v>0.68</v>
      </c>
      <c r="G367" s="35">
        <v>1.9710000000000001</v>
      </c>
      <c r="H367" s="35">
        <v>9.6405999999999992</v>
      </c>
      <c r="I367" s="35">
        <v>0.36099999999999999</v>
      </c>
      <c r="J367" s="43">
        <f t="shared" si="42"/>
        <v>0.33212000000000003</v>
      </c>
      <c r="K367" s="35">
        <v>184.15850222</v>
      </c>
    </row>
    <row r="368" spans="2:11" x14ac:dyDescent="0.25">
      <c r="B368" s="35" t="str">
        <f t="shared" si="41"/>
        <v>A1_8_2000</v>
      </c>
      <c r="C368" s="35" t="s">
        <v>65</v>
      </c>
      <c r="D368" s="35">
        <v>8</v>
      </c>
      <c r="E368" s="35">
        <v>2000</v>
      </c>
      <c r="F368" s="35">
        <v>0.68</v>
      </c>
      <c r="G368" s="35">
        <v>1.9710000000000001</v>
      </c>
      <c r="H368" s="35">
        <v>7.31</v>
      </c>
      <c r="I368" s="35">
        <v>0.36099999999999999</v>
      </c>
      <c r="J368" s="43">
        <f t="shared" si="42"/>
        <v>0.33212000000000003</v>
      </c>
      <c r="K368" s="35">
        <v>184.15850222</v>
      </c>
    </row>
    <row r="369" spans="2:11" x14ac:dyDescent="0.25">
      <c r="B369" s="35" t="str">
        <f t="shared" si="41"/>
        <v>A1_8_2001</v>
      </c>
      <c r="C369" s="35" t="s">
        <v>65</v>
      </c>
      <c r="D369" s="35">
        <v>8</v>
      </c>
      <c r="E369" s="35">
        <v>2001</v>
      </c>
      <c r="F369" s="35">
        <v>0.68</v>
      </c>
      <c r="G369" s="35">
        <v>1.9710000000000001</v>
      </c>
      <c r="H369" s="35">
        <v>7.31</v>
      </c>
      <c r="I369" s="35">
        <v>0.36099999999999999</v>
      </c>
      <c r="J369" s="43">
        <f t="shared" si="42"/>
        <v>0.33212000000000003</v>
      </c>
      <c r="K369" s="35">
        <v>184.15850222</v>
      </c>
    </row>
    <row r="370" spans="2:11" x14ac:dyDescent="0.25">
      <c r="B370" s="35" t="str">
        <f t="shared" si="41"/>
        <v>A1_8_2002</v>
      </c>
      <c r="C370" s="35" t="s">
        <v>65</v>
      </c>
      <c r="D370" s="35">
        <v>8</v>
      </c>
      <c r="E370" s="35">
        <v>2002</v>
      </c>
      <c r="F370" s="35">
        <v>0.68</v>
      </c>
      <c r="G370" s="35">
        <v>1.9710000000000001</v>
      </c>
      <c r="H370" s="35">
        <v>7.31</v>
      </c>
      <c r="I370" s="35">
        <v>0.36099999999999999</v>
      </c>
      <c r="J370" s="43">
        <f t="shared" si="42"/>
        <v>0.33212000000000003</v>
      </c>
      <c r="K370" s="35">
        <v>184.15850222</v>
      </c>
    </row>
    <row r="371" spans="2:11" x14ac:dyDescent="0.25">
      <c r="B371" s="35" t="str">
        <f t="shared" si="41"/>
        <v>A1_8_2003</v>
      </c>
      <c r="C371" s="35" t="s">
        <v>65</v>
      </c>
      <c r="D371" s="35">
        <v>8</v>
      </c>
      <c r="E371" s="35">
        <v>2003</v>
      </c>
      <c r="F371" s="35">
        <v>0.68</v>
      </c>
      <c r="G371" s="35">
        <v>1.9710000000000001</v>
      </c>
      <c r="H371" s="35">
        <v>7.31</v>
      </c>
      <c r="I371" s="35">
        <v>0.36099999999999999</v>
      </c>
      <c r="J371" s="43">
        <f t="shared" si="42"/>
        <v>0.33212000000000003</v>
      </c>
      <c r="K371" s="35">
        <v>184.15850222</v>
      </c>
    </row>
    <row r="372" spans="2:11" x14ac:dyDescent="0.25">
      <c r="B372" s="35" t="str">
        <f t="shared" si="41"/>
        <v>A1_8_2004</v>
      </c>
      <c r="C372" s="35" t="s">
        <v>65</v>
      </c>
      <c r="D372" s="35">
        <v>8</v>
      </c>
      <c r="E372" s="35">
        <v>2004</v>
      </c>
      <c r="F372" s="35">
        <v>0.68</v>
      </c>
      <c r="G372" s="35">
        <v>1.9710000000000001</v>
      </c>
      <c r="H372" s="35">
        <v>7.31</v>
      </c>
      <c r="I372" s="35">
        <v>0.36099999999999999</v>
      </c>
      <c r="J372" s="43">
        <f t="shared" si="42"/>
        <v>0.33212000000000003</v>
      </c>
      <c r="K372" s="35">
        <v>184.15850222</v>
      </c>
    </row>
    <row r="373" spans="2:11" x14ac:dyDescent="0.25">
      <c r="B373" s="35" t="str">
        <f t="shared" si="41"/>
        <v>A1_8_2005</v>
      </c>
      <c r="C373" s="35" t="s">
        <v>65</v>
      </c>
      <c r="D373" s="35">
        <v>8</v>
      </c>
      <c r="E373" s="35">
        <v>2005</v>
      </c>
      <c r="F373" s="35">
        <v>0.68</v>
      </c>
      <c r="G373" s="35">
        <v>1.9710000000000001</v>
      </c>
      <c r="H373" s="35">
        <v>7.31</v>
      </c>
      <c r="I373" s="35">
        <v>0.36099999999999999</v>
      </c>
      <c r="J373" s="43">
        <f t="shared" si="42"/>
        <v>0.33212000000000003</v>
      </c>
      <c r="K373" s="35">
        <v>184.15850222</v>
      </c>
    </row>
    <row r="374" spans="2:11" x14ac:dyDescent="0.25">
      <c r="B374" s="35" t="str">
        <f t="shared" si="41"/>
        <v>A1_8_2006</v>
      </c>
      <c r="C374" s="35" t="s">
        <v>65</v>
      </c>
      <c r="D374" s="35">
        <v>8</v>
      </c>
      <c r="E374" s="35">
        <v>2006</v>
      </c>
      <c r="F374" s="35">
        <v>0.68</v>
      </c>
      <c r="G374" s="35">
        <v>1.9710000000000001</v>
      </c>
      <c r="H374" s="35">
        <v>7.31</v>
      </c>
      <c r="I374" s="35">
        <v>0.36099999999999999</v>
      </c>
      <c r="J374" s="43">
        <f t="shared" si="42"/>
        <v>0.33212000000000003</v>
      </c>
      <c r="K374" s="35">
        <v>184.15850222</v>
      </c>
    </row>
    <row r="375" spans="2:11" x14ac:dyDescent="0.25">
      <c r="B375" s="35" t="str">
        <f t="shared" si="41"/>
        <v>A1_8_2007</v>
      </c>
      <c r="C375" s="35" t="s">
        <v>65</v>
      </c>
      <c r="D375" s="35">
        <v>8</v>
      </c>
      <c r="E375" s="35">
        <v>2007</v>
      </c>
      <c r="F375" s="35">
        <v>0.68</v>
      </c>
      <c r="G375" s="35">
        <v>3.73</v>
      </c>
      <c r="H375" s="35">
        <v>5.5289999999999999</v>
      </c>
      <c r="I375" s="35">
        <v>0.2</v>
      </c>
      <c r="J375" s="43">
        <f t="shared" si="42"/>
        <v>0.18400000000000002</v>
      </c>
      <c r="K375" s="35">
        <v>184.15850222</v>
      </c>
    </row>
    <row r="376" spans="2:11" x14ac:dyDescent="0.25">
      <c r="B376" s="35" t="str">
        <f t="shared" si="41"/>
        <v>A1_8_2008</v>
      </c>
      <c r="C376" s="35" t="s">
        <v>65</v>
      </c>
      <c r="D376" s="35">
        <v>8</v>
      </c>
      <c r="E376" s="35">
        <v>2008</v>
      </c>
      <c r="F376" s="35">
        <v>0.68</v>
      </c>
      <c r="G376" s="35">
        <v>3.73</v>
      </c>
      <c r="H376" s="35">
        <v>5.5289999999999999</v>
      </c>
      <c r="I376" s="35">
        <v>0.2</v>
      </c>
      <c r="J376" s="43">
        <f t="shared" si="42"/>
        <v>0.18400000000000002</v>
      </c>
      <c r="K376" s="35">
        <v>184.15850222</v>
      </c>
    </row>
    <row r="377" spans="2:11" x14ac:dyDescent="0.25">
      <c r="B377" s="35" t="str">
        <f t="shared" si="41"/>
        <v>A1_8_2009</v>
      </c>
      <c r="C377" s="35" t="s">
        <v>65</v>
      </c>
      <c r="D377" s="35">
        <v>8</v>
      </c>
      <c r="E377" s="35">
        <v>2009</v>
      </c>
      <c r="F377" s="35">
        <v>0.68</v>
      </c>
      <c r="G377" s="35">
        <v>3.73</v>
      </c>
      <c r="H377" s="35">
        <v>5.5289999999999999</v>
      </c>
      <c r="I377" s="35">
        <v>0.2</v>
      </c>
      <c r="J377" s="43">
        <f t="shared" si="42"/>
        <v>0.18400000000000002</v>
      </c>
      <c r="K377" s="35">
        <v>184.15850222</v>
      </c>
    </row>
    <row r="378" spans="2:11" x14ac:dyDescent="0.25">
      <c r="B378" s="35" t="str">
        <f t="shared" si="41"/>
        <v>A1_8_2010</v>
      </c>
      <c r="C378" s="35" t="s">
        <v>65</v>
      </c>
      <c r="D378" s="35">
        <v>8</v>
      </c>
      <c r="E378" s="35">
        <v>2010</v>
      </c>
      <c r="F378" s="35">
        <v>0.68</v>
      </c>
      <c r="G378" s="35">
        <v>3.73</v>
      </c>
      <c r="H378" s="35">
        <v>5.5289999999999999</v>
      </c>
      <c r="I378" s="35">
        <v>0.2</v>
      </c>
      <c r="J378" s="43">
        <f t="shared" si="42"/>
        <v>0.18400000000000002</v>
      </c>
      <c r="K378" s="35">
        <v>184.15850222</v>
      </c>
    </row>
    <row r="379" spans="2:11" x14ac:dyDescent="0.25">
      <c r="B379" s="35" t="str">
        <f t="shared" si="41"/>
        <v>A1_8_2011</v>
      </c>
      <c r="C379" s="35" t="s">
        <v>65</v>
      </c>
      <c r="D379" s="35">
        <v>8</v>
      </c>
      <c r="E379" s="35">
        <v>2011</v>
      </c>
      <c r="F379" s="35">
        <v>0.68</v>
      </c>
      <c r="G379" s="35">
        <v>3.73</v>
      </c>
      <c r="H379" s="35">
        <v>5.5289999999999999</v>
      </c>
      <c r="I379" s="35">
        <v>0.2</v>
      </c>
      <c r="J379" s="43">
        <f t="shared" si="42"/>
        <v>0.18400000000000002</v>
      </c>
      <c r="K379" s="35">
        <v>184.15850222</v>
      </c>
    </row>
    <row r="380" spans="2:11" x14ac:dyDescent="0.25">
      <c r="B380" s="35" t="str">
        <f t="shared" si="41"/>
        <v>A1_8_2012</v>
      </c>
      <c r="C380" s="35" t="s">
        <v>65</v>
      </c>
      <c r="D380" s="35">
        <v>8</v>
      </c>
      <c r="E380" s="35">
        <v>2012</v>
      </c>
      <c r="F380" s="35">
        <v>0.68</v>
      </c>
      <c r="G380" s="35">
        <v>3.73</v>
      </c>
      <c r="H380" s="35">
        <v>5.5289999999999999</v>
      </c>
      <c r="I380" s="35">
        <v>0.2</v>
      </c>
      <c r="J380" s="43">
        <f t="shared" si="42"/>
        <v>0.18400000000000002</v>
      </c>
      <c r="K380" s="35">
        <v>184.15850222</v>
      </c>
    </row>
    <row r="381" spans="2:11" x14ac:dyDescent="0.25">
      <c r="B381" s="35" t="str">
        <f t="shared" si="41"/>
        <v>A1_8_2013</v>
      </c>
      <c r="C381" s="35" t="s">
        <v>65</v>
      </c>
      <c r="D381" s="35">
        <v>8</v>
      </c>
      <c r="E381" s="35">
        <v>2013</v>
      </c>
      <c r="F381" s="35">
        <v>0.68</v>
      </c>
      <c r="G381" s="35">
        <v>3.73</v>
      </c>
      <c r="H381" s="35">
        <v>4.37</v>
      </c>
      <c r="I381" s="35">
        <v>0.1</v>
      </c>
      <c r="J381" s="43">
        <f t="shared" si="42"/>
        <v>9.2000000000000012E-2</v>
      </c>
      <c r="K381" s="35">
        <v>184.15850222</v>
      </c>
    </row>
    <row r="382" spans="2:11" x14ac:dyDescent="0.25">
      <c r="B382" s="35" t="str">
        <f t="shared" si="41"/>
        <v>A1_8_2014</v>
      </c>
      <c r="C382" s="35" t="s">
        <v>65</v>
      </c>
      <c r="D382" s="35">
        <v>8</v>
      </c>
      <c r="E382" s="35">
        <v>2014</v>
      </c>
      <c r="F382" s="35">
        <v>0.68</v>
      </c>
      <c r="G382" s="35">
        <v>3.73</v>
      </c>
      <c r="H382" s="35">
        <v>4.37</v>
      </c>
      <c r="I382" s="35">
        <v>0.1</v>
      </c>
      <c r="J382" s="43">
        <f t="shared" si="42"/>
        <v>9.2000000000000012E-2</v>
      </c>
      <c r="K382" s="35">
        <v>184.15850222</v>
      </c>
    </row>
    <row r="383" spans="2:11" x14ac:dyDescent="0.25">
      <c r="B383" s="35" t="str">
        <f t="shared" si="41"/>
        <v>A1_8_2015</v>
      </c>
      <c r="C383" s="35" t="s">
        <v>65</v>
      </c>
      <c r="D383" s="35">
        <v>8</v>
      </c>
      <c r="E383" s="35">
        <v>2015</v>
      </c>
      <c r="F383" s="35">
        <v>0.68</v>
      </c>
      <c r="G383" s="35">
        <v>3.73</v>
      </c>
      <c r="H383" s="35">
        <v>4.37</v>
      </c>
      <c r="I383" s="35">
        <v>0.1</v>
      </c>
      <c r="J383" s="43">
        <f t="shared" si="42"/>
        <v>9.2000000000000012E-2</v>
      </c>
      <c r="K383" s="35">
        <v>184.15850222</v>
      </c>
    </row>
    <row r="384" spans="2:11" x14ac:dyDescent="0.25">
      <c r="B384" s="35" t="str">
        <f t="shared" si="41"/>
        <v>A1_8_2016</v>
      </c>
      <c r="C384" s="35" t="s">
        <v>65</v>
      </c>
      <c r="D384" s="35">
        <v>8</v>
      </c>
      <c r="E384" s="35">
        <v>2016</v>
      </c>
      <c r="F384" s="35">
        <v>0.1772946</v>
      </c>
      <c r="G384" s="35">
        <v>3.73</v>
      </c>
      <c r="H384" s="35">
        <v>1.3</v>
      </c>
      <c r="I384" s="35">
        <v>0.03</v>
      </c>
      <c r="J384" s="43">
        <f t="shared" si="42"/>
        <v>2.76E-2</v>
      </c>
      <c r="K384" s="35">
        <v>184.15850222</v>
      </c>
    </row>
    <row r="385" spans="2:11" x14ac:dyDescent="0.25">
      <c r="B385" s="35" t="str">
        <f t="shared" si="41"/>
        <v>A1_8_2017</v>
      </c>
      <c r="C385" s="35" t="s">
        <v>65</v>
      </c>
      <c r="D385" s="35">
        <v>8</v>
      </c>
      <c r="E385" s="35">
        <v>2017</v>
      </c>
      <c r="F385" s="35">
        <v>0.1772946</v>
      </c>
      <c r="G385" s="35">
        <v>3.73</v>
      </c>
      <c r="H385" s="35">
        <v>1.3</v>
      </c>
      <c r="I385" s="35">
        <v>0.03</v>
      </c>
      <c r="J385" s="43">
        <f t="shared" si="42"/>
        <v>2.76E-2</v>
      </c>
      <c r="K385" s="35">
        <v>184.15850222</v>
      </c>
    </row>
    <row r="386" spans="2:11" x14ac:dyDescent="0.25">
      <c r="B386" s="35" t="str">
        <f t="shared" si="41"/>
        <v>A1_8_2018</v>
      </c>
      <c r="C386" s="35" t="s">
        <v>65</v>
      </c>
      <c r="D386" s="35">
        <v>8</v>
      </c>
      <c r="E386" s="35">
        <v>2018</v>
      </c>
      <c r="F386" s="35">
        <v>0.1772946</v>
      </c>
      <c r="G386" s="35">
        <v>3.73</v>
      </c>
      <c r="H386" s="35">
        <v>1.3</v>
      </c>
      <c r="I386" s="35">
        <v>0.03</v>
      </c>
      <c r="J386" s="43">
        <f t="shared" si="42"/>
        <v>2.76E-2</v>
      </c>
      <c r="K386" s="35">
        <v>184.15850222</v>
      </c>
    </row>
    <row r="387" spans="2:11" x14ac:dyDescent="0.25">
      <c r="B387" s="35" t="str">
        <f t="shared" si="41"/>
        <v>A1_8_2019</v>
      </c>
      <c r="C387" s="35" t="s">
        <v>65</v>
      </c>
      <c r="D387" s="35">
        <v>8</v>
      </c>
      <c r="E387" s="35">
        <v>2019</v>
      </c>
      <c r="F387" s="35">
        <v>0.1772946</v>
      </c>
      <c r="G387" s="35">
        <v>3.73</v>
      </c>
      <c r="H387" s="35">
        <v>1.3</v>
      </c>
      <c r="I387" s="35">
        <v>0.03</v>
      </c>
      <c r="J387" s="43">
        <f t="shared" si="42"/>
        <v>2.76E-2</v>
      </c>
      <c r="K387" s="35">
        <v>184.15850222</v>
      </c>
    </row>
    <row r="388" spans="2:11" x14ac:dyDescent="0.25">
      <c r="B388" s="35" t="str">
        <f t="shared" si="41"/>
        <v>A1_8_2020</v>
      </c>
      <c r="C388" s="35" t="s">
        <v>65</v>
      </c>
      <c r="D388" s="35">
        <v>8</v>
      </c>
      <c r="E388" s="35">
        <v>2020</v>
      </c>
      <c r="F388" s="35">
        <v>0.1772946</v>
      </c>
      <c r="G388" s="35">
        <v>3.73</v>
      </c>
      <c r="H388" s="35">
        <v>1.3</v>
      </c>
      <c r="I388" s="35">
        <v>0.03</v>
      </c>
      <c r="J388" s="43">
        <f t="shared" si="42"/>
        <v>2.76E-2</v>
      </c>
      <c r="K388" s="35">
        <v>184.15850222</v>
      </c>
    </row>
    <row r="389" spans="2:11" x14ac:dyDescent="0.25">
      <c r="B389" s="35" t="str">
        <f t="shared" si="41"/>
        <v>A1_9_1969</v>
      </c>
      <c r="C389" s="35" t="s">
        <v>65</v>
      </c>
      <c r="D389" s="35">
        <v>9</v>
      </c>
      <c r="E389" s="35">
        <v>1969</v>
      </c>
      <c r="F389" s="35">
        <v>1.26</v>
      </c>
      <c r="G389" s="35">
        <v>3.0659999999999998</v>
      </c>
      <c r="H389" s="35">
        <v>16.52</v>
      </c>
      <c r="I389" s="35">
        <v>0.70299999999999996</v>
      </c>
      <c r="J389" s="43">
        <f t="shared" si="42"/>
        <v>0.64676</v>
      </c>
      <c r="K389" s="35">
        <v>184.15850222</v>
      </c>
    </row>
    <row r="390" spans="2:11" x14ac:dyDescent="0.25">
      <c r="B390" s="35" t="str">
        <f t="shared" si="41"/>
        <v>A1_9_1970</v>
      </c>
      <c r="C390" s="35" t="s">
        <v>65</v>
      </c>
      <c r="D390" s="35">
        <v>9</v>
      </c>
      <c r="E390" s="35">
        <v>1970</v>
      </c>
      <c r="F390" s="35">
        <v>1.26</v>
      </c>
      <c r="G390" s="35">
        <v>3.0659999999999998</v>
      </c>
      <c r="H390" s="35">
        <v>16.52</v>
      </c>
      <c r="I390" s="35">
        <v>0.70299999999999996</v>
      </c>
      <c r="J390" s="43">
        <f t="shared" si="42"/>
        <v>0.64676</v>
      </c>
      <c r="K390" s="35">
        <v>184.15850222</v>
      </c>
    </row>
    <row r="391" spans="2:11" x14ac:dyDescent="0.25">
      <c r="B391" s="35" t="str">
        <f t="shared" si="41"/>
        <v>A1_9_1971</v>
      </c>
      <c r="C391" s="35" t="s">
        <v>65</v>
      </c>
      <c r="D391" s="35">
        <v>9</v>
      </c>
      <c r="E391" s="35">
        <v>1971</v>
      </c>
      <c r="F391" s="35">
        <v>1.05</v>
      </c>
      <c r="G391" s="35">
        <v>3.0659999999999998</v>
      </c>
      <c r="H391" s="35">
        <v>15.34</v>
      </c>
      <c r="I391" s="35">
        <v>0.59849999999999992</v>
      </c>
      <c r="J391" s="43">
        <f t="shared" si="42"/>
        <v>0.55062</v>
      </c>
      <c r="K391" s="35">
        <v>184.15850222</v>
      </c>
    </row>
    <row r="392" spans="2:11" x14ac:dyDescent="0.25">
      <c r="B392" s="35" t="str">
        <f t="shared" si="41"/>
        <v>A1_9_1972</v>
      </c>
      <c r="C392" s="35" t="s">
        <v>65</v>
      </c>
      <c r="D392" s="35">
        <v>9</v>
      </c>
      <c r="E392" s="35">
        <v>1972</v>
      </c>
      <c r="F392" s="35">
        <v>1.05</v>
      </c>
      <c r="G392" s="35">
        <v>3.0659999999999998</v>
      </c>
      <c r="H392" s="35">
        <v>15.34</v>
      </c>
      <c r="I392" s="35">
        <v>0.59849999999999992</v>
      </c>
      <c r="J392" s="43">
        <f t="shared" si="42"/>
        <v>0.55062</v>
      </c>
      <c r="K392" s="35">
        <v>184.15850222</v>
      </c>
    </row>
    <row r="393" spans="2:11" x14ac:dyDescent="0.25">
      <c r="B393" s="35" t="str">
        <f t="shared" si="41"/>
        <v>A1_9_1973</v>
      </c>
      <c r="C393" s="35" t="s">
        <v>65</v>
      </c>
      <c r="D393" s="35">
        <v>9</v>
      </c>
      <c r="E393" s="35">
        <v>1973</v>
      </c>
      <c r="F393" s="35">
        <v>1.05</v>
      </c>
      <c r="G393" s="35">
        <v>3.0659999999999998</v>
      </c>
      <c r="H393" s="35">
        <v>15.34</v>
      </c>
      <c r="I393" s="35">
        <v>0.59849999999999992</v>
      </c>
      <c r="J393" s="43">
        <f t="shared" si="42"/>
        <v>0.55062</v>
      </c>
      <c r="K393" s="35">
        <v>184.15850222</v>
      </c>
    </row>
    <row r="394" spans="2:11" x14ac:dyDescent="0.25">
      <c r="B394" s="35" t="str">
        <f t="shared" ref="B394:B457" si="43">C394&amp;"_"&amp;D394&amp;"_"&amp;E394</f>
        <v>A1_9_1974</v>
      </c>
      <c r="C394" s="35" t="s">
        <v>65</v>
      </c>
      <c r="D394" s="35">
        <v>9</v>
      </c>
      <c r="E394" s="35">
        <v>1974</v>
      </c>
      <c r="F394" s="35">
        <v>1.05</v>
      </c>
      <c r="G394" s="35">
        <v>3.0659999999999998</v>
      </c>
      <c r="H394" s="35">
        <v>15.34</v>
      </c>
      <c r="I394" s="35">
        <v>0.59849999999999992</v>
      </c>
      <c r="J394" s="43">
        <f t="shared" ref="J394:J457" si="44">0.92*I394</f>
        <v>0.55062</v>
      </c>
      <c r="K394" s="35">
        <v>184.15850222</v>
      </c>
    </row>
    <row r="395" spans="2:11" x14ac:dyDescent="0.25">
      <c r="B395" s="35" t="str">
        <f t="shared" si="43"/>
        <v>A1_9_1975</v>
      </c>
      <c r="C395" s="35" t="s">
        <v>65</v>
      </c>
      <c r="D395" s="35">
        <v>9</v>
      </c>
      <c r="E395" s="35">
        <v>1975</v>
      </c>
      <c r="F395" s="35">
        <v>1.05</v>
      </c>
      <c r="G395" s="35">
        <v>3.0659999999999998</v>
      </c>
      <c r="H395" s="35">
        <v>15.34</v>
      </c>
      <c r="I395" s="35">
        <v>0.59849999999999992</v>
      </c>
      <c r="J395" s="43">
        <f t="shared" si="44"/>
        <v>0.55062</v>
      </c>
      <c r="K395" s="35">
        <v>184.15850222</v>
      </c>
    </row>
    <row r="396" spans="2:11" x14ac:dyDescent="0.25">
      <c r="B396" s="35" t="str">
        <f t="shared" si="43"/>
        <v>A1_9_1976</v>
      </c>
      <c r="C396" s="35" t="s">
        <v>65</v>
      </c>
      <c r="D396" s="35">
        <v>9</v>
      </c>
      <c r="E396" s="35">
        <v>1976</v>
      </c>
      <c r="F396" s="35">
        <v>1.05</v>
      </c>
      <c r="G396" s="35">
        <v>3.0659999999999998</v>
      </c>
      <c r="H396" s="35">
        <v>15.34</v>
      </c>
      <c r="I396" s="35">
        <v>0.59849999999999992</v>
      </c>
      <c r="J396" s="43">
        <f t="shared" si="44"/>
        <v>0.55062</v>
      </c>
      <c r="K396" s="35">
        <v>184.15850222</v>
      </c>
    </row>
    <row r="397" spans="2:11" x14ac:dyDescent="0.25">
      <c r="B397" s="35" t="str">
        <f t="shared" si="43"/>
        <v>A1_9_1977</v>
      </c>
      <c r="C397" s="35" t="s">
        <v>65</v>
      </c>
      <c r="D397" s="35">
        <v>9</v>
      </c>
      <c r="E397" s="35">
        <v>1977</v>
      </c>
      <c r="F397" s="35">
        <v>1.05</v>
      </c>
      <c r="G397" s="35">
        <v>3.0659999999999998</v>
      </c>
      <c r="H397" s="35">
        <v>15.34</v>
      </c>
      <c r="I397" s="35">
        <v>0.59849999999999992</v>
      </c>
      <c r="J397" s="43">
        <f t="shared" si="44"/>
        <v>0.55062</v>
      </c>
      <c r="K397" s="35">
        <v>184.15850222</v>
      </c>
    </row>
    <row r="398" spans="2:11" x14ac:dyDescent="0.25">
      <c r="B398" s="35" t="str">
        <f t="shared" si="43"/>
        <v>A1_9_1978</v>
      </c>
      <c r="C398" s="35" t="s">
        <v>65</v>
      </c>
      <c r="D398" s="35">
        <v>9</v>
      </c>
      <c r="E398" s="35">
        <v>1978</v>
      </c>
      <c r="F398" s="35">
        <v>1.05</v>
      </c>
      <c r="G398" s="35">
        <v>3.0659999999999998</v>
      </c>
      <c r="H398" s="35">
        <v>15.34</v>
      </c>
      <c r="I398" s="35">
        <v>0.59849999999999992</v>
      </c>
      <c r="J398" s="43">
        <f t="shared" si="44"/>
        <v>0.55062</v>
      </c>
      <c r="K398" s="35">
        <v>184.15850222</v>
      </c>
    </row>
    <row r="399" spans="2:11" x14ac:dyDescent="0.25">
      <c r="B399" s="35" t="str">
        <f t="shared" si="43"/>
        <v>A1_9_1979</v>
      </c>
      <c r="C399" s="35" t="s">
        <v>65</v>
      </c>
      <c r="D399" s="35">
        <v>9</v>
      </c>
      <c r="E399" s="35">
        <v>1979</v>
      </c>
      <c r="F399" s="35">
        <v>0.95</v>
      </c>
      <c r="G399" s="35">
        <v>3.0659999999999998</v>
      </c>
      <c r="H399" s="35">
        <v>14.16</v>
      </c>
      <c r="I399" s="35">
        <v>0.50349999999999995</v>
      </c>
      <c r="J399" s="43">
        <f t="shared" si="44"/>
        <v>0.46321999999999997</v>
      </c>
      <c r="K399" s="35">
        <v>184.15850222</v>
      </c>
    </row>
    <row r="400" spans="2:11" x14ac:dyDescent="0.25">
      <c r="B400" s="35" t="str">
        <f t="shared" si="43"/>
        <v>A1_9_1980</v>
      </c>
      <c r="C400" s="35" t="s">
        <v>65</v>
      </c>
      <c r="D400" s="35">
        <v>9</v>
      </c>
      <c r="E400" s="35">
        <v>1980</v>
      </c>
      <c r="F400" s="35">
        <v>0.95</v>
      </c>
      <c r="G400" s="35">
        <v>3.0659999999999998</v>
      </c>
      <c r="H400" s="35">
        <v>14.16</v>
      </c>
      <c r="I400" s="35">
        <v>0.50349999999999995</v>
      </c>
      <c r="J400" s="43">
        <f t="shared" si="44"/>
        <v>0.46321999999999997</v>
      </c>
      <c r="K400" s="35">
        <v>184.15850222</v>
      </c>
    </row>
    <row r="401" spans="2:11" x14ac:dyDescent="0.25">
      <c r="B401" s="35" t="str">
        <f t="shared" si="43"/>
        <v>A1_9_1981</v>
      </c>
      <c r="C401" s="35" t="s">
        <v>65</v>
      </c>
      <c r="D401" s="35">
        <v>9</v>
      </c>
      <c r="E401" s="35">
        <v>1981</v>
      </c>
      <c r="F401" s="35">
        <v>0.95</v>
      </c>
      <c r="G401" s="35">
        <v>3.0659999999999998</v>
      </c>
      <c r="H401" s="35">
        <v>14.16</v>
      </c>
      <c r="I401" s="35">
        <v>0.50349999999999995</v>
      </c>
      <c r="J401" s="43">
        <f t="shared" si="44"/>
        <v>0.46321999999999997</v>
      </c>
      <c r="K401" s="35">
        <v>184.15850222</v>
      </c>
    </row>
    <row r="402" spans="2:11" x14ac:dyDescent="0.25">
      <c r="B402" s="35" t="str">
        <f t="shared" si="43"/>
        <v>A1_9_1982</v>
      </c>
      <c r="C402" s="35" t="s">
        <v>65</v>
      </c>
      <c r="D402" s="35">
        <v>9</v>
      </c>
      <c r="E402" s="35">
        <v>1982</v>
      </c>
      <c r="F402" s="35">
        <v>0.95</v>
      </c>
      <c r="G402" s="35">
        <v>3.0659999999999998</v>
      </c>
      <c r="H402" s="35">
        <v>14.16</v>
      </c>
      <c r="I402" s="35">
        <v>0.50349999999999995</v>
      </c>
      <c r="J402" s="43">
        <f t="shared" si="44"/>
        <v>0.46321999999999997</v>
      </c>
      <c r="K402" s="35">
        <v>184.15850222</v>
      </c>
    </row>
    <row r="403" spans="2:11" x14ac:dyDescent="0.25">
      <c r="B403" s="35" t="str">
        <f t="shared" si="43"/>
        <v>A1_9_1983</v>
      </c>
      <c r="C403" s="35" t="s">
        <v>65</v>
      </c>
      <c r="D403" s="35">
        <v>9</v>
      </c>
      <c r="E403" s="35">
        <v>1983</v>
      </c>
      <c r="F403" s="35">
        <v>0.95</v>
      </c>
      <c r="G403" s="35">
        <v>3.0659999999999998</v>
      </c>
      <c r="H403" s="35">
        <v>14.16</v>
      </c>
      <c r="I403" s="35">
        <v>0.50349999999999995</v>
      </c>
      <c r="J403" s="43">
        <f t="shared" si="44"/>
        <v>0.46321999999999997</v>
      </c>
      <c r="K403" s="35">
        <v>184.15850222</v>
      </c>
    </row>
    <row r="404" spans="2:11" x14ac:dyDescent="0.25">
      <c r="B404" s="35" t="str">
        <f t="shared" si="43"/>
        <v>A1_9_1984</v>
      </c>
      <c r="C404" s="35" t="s">
        <v>65</v>
      </c>
      <c r="D404" s="35">
        <v>9</v>
      </c>
      <c r="E404" s="35">
        <v>1984</v>
      </c>
      <c r="F404" s="35">
        <v>0.9</v>
      </c>
      <c r="G404" s="35">
        <v>3.0659999999999998</v>
      </c>
      <c r="H404" s="35">
        <v>12.98</v>
      </c>
      <c r="I404" s="35">
        <v>0.50349999999999995</v>
      </c>
      <c r="J404" s="43">
        <f t="shared" si="44"/>
        <v>0.46321999999999997</v>
      </c>
      <c r="K404" s="35">
        <v>184.15850222</v>
      </c>
    </row>
    <row r="405" spans="2:11" x14ac:dyDescent="0.25">
      <c r="B405" s="35" t="str">
        <f t="shared" si="43"/>
        <v>A1_9_1985</v>
      </c>
      <c r="C405" s="35" t="s">
        <v>65</v>
      </c>
      <c r="D405" s="35">
        <v>9</v>
      </c>
      <c r="E405" s="35">
        <v>1985</v>
      </c>
      <c r="F405" s="35">
        <v>0.9</v>
      </c>
      <c r="G405" s="35">
        <v>3.0659999999999998</v>
      </c>
      <c r="H405" s="35">
        <v>12.98</v>
      </c>
      <c r="I405" s="35">
        <v>0.50349999999999995</v>
      </c>
      <c r="J405" s="43">
        <f t="shared" si="44"/>
        <v>0.46321999999999997</v>
      </c>
      <c r="K405" s="35">
        <v>184.15850222</v>
      </c>
    </row>
    <row r="406" spans="2:11" x14ac:dyDescent="0.25">
      <c r="B406" s="35" t="str">
        <f t="shared" si="43"/>
        <v>A1_9_1986</v>
      </c>
      <c r="C406" s="35" t="s">
        <v>65</v>
      </c>
      <c r="D406" s="35">
        <v>9</v>
      </c>
      <c r="E406" s="35">
        <v>1986</v>
      </c>
      <c r="F406" s="35">
        <v>0.9</v>
      </c>
      <c r="G406" s="35">
        <v>3.0659999999999998</v>
      </c>
      <c r="H406" s="35">
        <v>12.98</v>
      </c>
      <c r="I406" s="35">
        <v>0.50349999999999995</v>
      </c>
      <c r="J406" s="43">
        <f t="shared" si="44"/>
        <v>0.46321999999999997</v>
      </c>
      <c r="K406" s="35">
        <v>184.15850222</v>
      </c>
    </row>
    <row r="407" spans="2:11" x14ac:dyDescent="0.25">
      <c r="B407" s="35" t="str">
        <f t="shared" si="43"/>
        <v>A1_9_1987</v>
      </c>
      <c r="C407" s="35" t="s">
        <v>65</v>
      </c>
      <c r="D407" s="35">
        <v>9</v>
      </c>
      <c r="E407" s="35">
        <v>1987</v>
      </c>
      <c r="F407" s="35">
        <v>0.84</v>
      </c>
      <c r="G407" s="35">
        <v>2.9929999999999999</v>
      </c>
      <c r="H407" s="35">
        <v>12.98</v>
      </c>
      <c r="I407" s="35">
        <v>0.50349999999999995</v>
      </c>
      <c r="J407" s="43">
        <f t="shared" si="44"/>
        <v>0.46321999999999997</v>
      </c>
      <c r="K407" s="35">
        <v>184.15850222</v>
      </c>
    </row>
    <row r="408" spans="2:11" x14ac:dyDescent="0.25">
      <c r="B408" s="35" t="str">
        <f t="shared" si="43"/>
        <v>A1_9_1988</v>
      </c>
      <c r="C408" s="35" t="s">
        <v>65</v>
      </c>
      <c r="D408" s="35">
        <v>9</v>
      </c>
      <c r="E408" s="35">
        <v>1988</v>
      </c>
      <c r="F408" s="35">
        <v>0.84</v>
      </c>
      <c r="G408" s="35">
        <v>2.9929999999999999</v>
      </c>
      <c r="H408" s="35">
        <v>12.98</v>
      </c>
      <c r="I408" s="35">
        <v>0.50349999999999995</v>
      </c>
      <c r="J408" s="43">
        <f t="shared" si="44"/>
        <v>0.46321999999999997</v>
      </c>
      <c r="K408" s="35">
        <v>184.15850222</v>
      </c>
    </row>
    <row r="409" spans="2:11" x14ac:dyDescent="0.25">
      <c r="B409" s="35" t="str">
        <f t="shared" si="43"/>
        <v>A1_9_1989</v>
      </c>
      <c r="C409" s="35" t="s">
        <v>65</v>
      </c>
      <c r="D409" s="35">
        <v>9</v>
      </c>
      <c r="E409" s="35">
        <v>1989</v>
      </c>
      <c r="F409" s="35">
        <v>0.84</v>
      </c>
      <c r="G409" s="35">
        <v>2.9929999999999999</v>
      </c>
      <c r="H409" s="35">
        <v>12.98</v>
      </c>
      <c r="I409" s="35">
        <v>0.50349999999999995</v>
      </c>
      <c r="J409" s="43">
        <f t="shared" si="44"/>
        <v>0.46321999999999997</v>
      </c>
      <c r="K409" s="35">
        <v>184.15850222</v>
      </c>
    </row>
    <row r="410" spans="2:11" x14ac:dyDescent="0.25">
      <c r="B410" s="35" t="str">
        <f t="shared" si="43"/>
        <v>A1_9_1990</v>
      </c>
      <c r="C410" s="35" t="s">
        <v>65</v>
      </c>
      <c r="D410" s="35">
        <v>9</v>
      </c>
      <c r="E410" s="35">
        <v>1990</v>
      </c>
      <c r="F410" s="35">
        <v>0.84</v>
      </c>
      <c r="G410" s="35">
        <v>2.9929999999999999</v>
      </c>
      <c r="H410" s="35">
        <v>12.98</v>
      </c>
      <c r="I410" s="35">
        <v>0.50349999999999995</v>
      </c>
      <c r="J410" s="43">
        <f t="shared" si="44"/>
        <v>0.46321999999999997</v>
      </c>
      <c r="K410" s="35">
        <v>184.15850222</v>
      </c>
    </row>
    <row r="411" spans="2:11" x14ac:dyDescent="0.25">
      <c r="B411" s="35" t="str">
        <f t="shared" si="43"/>
        <v>A1_9_1991</v>
      </c>
      <c r="C411" s="35" t="s">
        <v>65</v>
      </c>
      <c r="D411" s="35">
        <v>9</v>
      </c>
      <c r="E411" s="35">
        <v>1991</v>
      </c>
      <c r="F411" s="35">
        <v>0.84</v>
      </c>
      <c r="G411" s="35">
        <v>2.9929999999999999</v>
      </c>
      <c r="H411" s="35">
        <v>12.98</v>
      </c>
      <c r="I411" s="35">
        <v>0.50349999999999995</v>
      </c>
      <c r="J411" s="43">
        <f t="shared" si="44"/>
        <v>0.46321999999999997</v>
      </c>
      <c r="K411" s="35">
        <v>184.15850222</v>
      </c>
    </row>
    <row r="412" spans="2:11" x14ac:dyDescent="0.25">
      <c r="B412" s="35" t="str">
        <f t="shared" si="43"/>
        <v>A1_9_1992</v>
      </c>
      <c r="C412" s="35" t="s">
        <v>65</v>
      </c>
      <c r="D412" s="35">
        <v>9</v>
      </c>
      <c r="E412" s="35">
        <v>1992</v>
      </c>
      <c r="F412" s="35">
        <v>0.84</v>
      </c>
      <c r="G412" s="35">
        <v>2.9929999999999999</v>
      </c>
      <c r="H412" s="35">
        <v>12.98</v>
      </c>
      <c r="I412" s="35">
        <v>0.50349999999999995</v>
      </c>
      <c r="J412" s="43">
        <f t="shared" si="44"/>
        <v>0.46321999999999997</v>
      </c>
      <c r="K412" s="35">
        <v>184.15850222</v>
      </c>
    </row>
    <row r="413" spans="2:11" x14ac:dyDescent="0.25">
      <c r="B413" s="35" t="str">
        <f t="shared" si="43"/>
        <v>A1_9_1993</v>
      </c>
      <c r="C413" s="35" t="s">
        <v>65</v>
      </c>
      <c r="D413" s="35">
        <v>9</v>
      </c>
      <c r="E413" s="35">
        <v>1993</v>
      </c>
      <c r="F413" s="35">
        <v>0.84</v>
      </c>
      <c r="G413" s="35">
        <v>2.9929999999999999</v>
      </c>
      <c r="H413" s="35">
        <v>12.98</v>
      </c>
      <c r="I413" s="35">
        <v>0.50349999999999995</v>
      </c>
      <c r="J413" s="43">
        <f t="shared" si="44"/>
        <v>0.46321999999999997</v>
      </c>
      <c r="K413" s="35">
        <v>184.15850222</v>
      </c>
    </row>
    <row r="414" spans="2:11" x14ac:dyDescent="0.25">
      <c r="B414" s="35" t="str">
        <f t="shared" si="43"/>
        <v>A1_9_1994</v>
      </c>
      <c r="C414" s="35" t="s">
        <v>65</v>
      </c>
      <c r="D414" s="35">
        <v>9</v>
      </c>
      <c r="E414" s="35">
        <v>1994</v>
      </c>
      <c r="F414" s="35">
        <v>0.84</v>
      </c>
      <c r="G414" s="35">
        <v>2.9929999999999999</v>
      </c>
      <c r="H414" s="35">
        <v>12.98</v>
      </c>
      <c r="I414" s="35">
        <v>0.50349999999999995</v>
      </c>
      <c r="J414" s="43">
        <f t="shared" si="44"/>
        <v>0.46321999999999997</v>
      </c>
      <c r="K414" s="35">
        <v>184.15850222</v>
      </c>
    </row>
    <row r="415" spans="2:11" x14ac:dyDescent="0.25">
      <c r="B415" s="35" t="str">
        <f t="shared" si="43"/>
        <v>A1_9_1995</v>
      </c>
      <c r="C415" s="35" t="s">
        <v>65</v>
      </c>
      <c r="D415" s="35">
        <v>9</v>
      </c>
      <c r="E415" s="35">
        <v>1995</v>
      </c>
      <c r="F415" s="35">
        <v>0.84</v>
      </c>
      <c r="G415" s="35">
        <v>2.9929999999999999</v>
      </c>
      <c r="H415" s="35">
        <v>12.98</v>
      </c>
      <c r="I415" s="35">
        <v>0.50349999999999995</v>
      </c>
      <c r="J415" s="43">
        <f t="shared" si="44"/>
        <v>0.46321999999999997</v>
      </c>
      <c r="K415" s="35">
        <v>184.15850222</v>
      </c>
    </row>
    <row r="416" spans="2:11" x14ac:dyDescent="0.25">
      <c r="B416" s="35" t="str">
        <f t="shared" si="43"/>
        <v>A1_9_1996</v>
      </c>
      <c r="C416" s="35" t="s">
        <v>65</v>
      </c>
      <c r="D416" s="35">
        <v>9</v>
      </c>
      <c r="E416" s="35">
        <v>1996</v>
      </c>
      <c r="F416" s="35">
        <v>0.84</v>
      </c>
      <c r="G416" s="35">
        <v>2.9929999999999999</v>
      </c>
      <c r="H416" s="35">
        <v>12.98</v>
      </c>
      <c r="I416" s="35">
        <v>0.50349999999999995</v>
      </c>
      <c r="J416" s="43">
        <f t="shared" si="44"/>
        <v>0.46321999999999997</v>
      </c>
      <c r="K416" s="35">
        <v>184.15850222</v>
      </c>
    </row>
    <row r="417" spans="2:11" x14ac:dyDescent="0.25">
      <c r="B417" s="35" t="str">
        <f t="shared" si="43"/>
        <v>A1_9_1997</v>
      </c>
      <c r="C417" s="35" t="s">
        <v>65</v>
      </c>
      <c r="D417" s="35">
        <v>9</v>
      </c>
      <c r="E417" s="35">
        <v>1997</v>
      </c>
      <c r="F417" s="35">
        <v>0.84</v>
      </c>
      <c r="G417" s="35">
        <v>2.9929999999999999</v>
      </c>
      <c r="H417" s="35">
        <v>12.98</v>
      </c>
      <c r="I417" s="35">
        <v>0.50349999999999995</v>
      </c>
      <c r="J417" s="43">
        <f t="shared" si="44"/>
        <v>0.46321999999999997</v>
      </c>
      <c r="K417" s="35">
        <v>184.15850222</v>
      </c>
    </row>
    <row r="418" spans="2:11" x14ac:dyDescent="0.25">
      <c r="B418" s="35" t="str">
        <f t="shared" si="43"/>
        <v>A1_9_1998</v>
      </c>
      <c r="C418" s="35" t="s">
        <v>65</v>
      </c>
      <c r="D418" s="35">
        <v>9</v>
      </c>
      <c r="E418" s="35">
        <v>1998</v>
      </c>
      <c r="F418" s="35">
        <v>0.84</v>
      </c>
      <c r="G418" s="35">
        <v>2.9929999999999999</v>
      </c>
      <c r="H418" s="35">
        <v>12.98</v>
      </c>
      <c r="I418" s="35">
        <v>0.50349999999999995</v>
      </c>
      <c r="J418" s="43">
        <f t="shared" si="44"/>
        <v>0.46321999999999997</v>
      </c>
      <c r="K418" s="35">
        <v>184.15850222</v>
      </c>
    </row>
    <row r="419" spans="2:11" x14ac:dyDescent="0.25">
      <c r="B419" s="35" t="str">
        <f t="shared" si="43"/>
        <v>A1_9_1999</v>
      </c>
      <c r="C419" s="35" t="s">
        <v>65</v>
      </c>
      <c r="D419" s="35">
        <v>9</v>
      </c>
      <c r="E419" s="35">
        <v>1999</v>
      </c>
      <c r="F419" s="35">
        <v>0.68</v>
      </c>
      <c r="G419" s="35">
        <v>1.9710000000000001</v>
      </c>
      <c r="H419" s="35">
        <v>9.6405999999999992</v>
      </c>
      <c r="I419" s="35">
        <v>0.36099999999999999</v>
      </c>
      <c r="J419" s="43">
        <f t="shared" si="44"/>
        <v>0.33212000000000003</v>
      </c>
      <c r="K419" s="35">
        <v>184.15850222</v>
      </c>
    </row>
    <row r="420" spans="2:11" x14ac:dyDescent="0.25">
      <c r="B420" s="35" t="str">
        <f t="shared" si="43"/>
        <v>A1_9_2000</v>
      </c>
      <c r="C420" s="35" t="s">
        <v>65</v>
      </c>
      <c r="D420" s="35">
        <v>9</v>
      </c>
      <c r="E420" s="35">
        <v>2000</v>
      </c>
      <c r="F420" s="35">
        <v>0.68</v>
      </c>
      <c r="G420" s="35">
        <v>1.9710000000000001</v>
      </c>
      <c r="H420" s="35">
        <v>7.31</v>
      </c>
      <c r="I420" s="35">
        <v>0.36099999999999999</v>
      </c>
      <c r="J420" s="43">
        <f t="shared" si="44"/>
        <v>0.33212000000000003</v>
      </c>
      <c r="K420" s="35">
        <v>184.15850222</v>
      </c>
    </row>
    <row r="421" spans="2:11" x14ac:dyDescent="0.25">
      <c r="B421" s="35" t="str">
        <f t="shared" si="43"/>
        <v>A1_9_2001</v>
      </c>
      <c r="C421" s="35" t="s">
        <v>65</v>
      </c>
      <c r="D421" s="35">
        <v>9</v>
      </c>
      <c r="E421" s="35">
        <v>2001</v>
      </c>
      <c r="F421" s="35">
        <v>0.68</v>
      </c>
      <c r="G421" s="35">
        <v>1.9710000000000001</v>
      </c>
      <c r="H421" s="35">
        <v>7.31</v>
      </c>
      <c r="I421" s="35">
        <v>0.36099999999999999</v>
      </c>
      <c r="J421" s="43">
        <f t="shared" si="44"/>
        <v>0.33212000000000003</v>
      </c>
      <c r="K421" s="35">
        <v>184.15850222</v>
      </c>
    </row>
    <row r="422" spans="2:11" x14ac:dyDescent="0.25">
      <c r="B422" s="35" t="str">
        <f t="shared" si="43"/>
        <v>A1_9_2002</v>
      </c>
      <c r="C422" s="35" t="s">
        <v>65</v>
      </c>
      <c r="D422" s="35">
        <v>9</v>
      </c>
      <c r="E422" s="35">
        <v>2002</v>
      </c>
      <c r="F422" s="35">
        <v>0.68</v>
      </c>
      <c r="G422" s="35">
        <v>1.9710000000000001</v>
      </c>
      <c r="H422" s="35">
        <v>7.31</v>
      </c>
      <c r="I422" s="35">
        <v>0.36099999999999999</v>
      </c>
      <c r="J422" s="43">
        <f t="shared" si="44"/>
        <v>0.33212000000000003</v>
      </c>
      <c r="K422" s="35">
        <v>184.15850222</v>
      </c>
    </row>
    <row r="423" spans="2:11" x14ac:dyDescent="0.25">
      <c r="B423" s="35" t="str">
        <f t="shared" si="43"/>
        <v>A1_9_2003</v>
      </c>
      <c r="C423" s="35" t="s">
        <v>65</v>
      </c>
      <c r="D423" s="35">
        <v>9</v>
      </c>
      <c r="E423" s="35">
        <v>2003</v>
      </c>
      <c r="F423" s="35">
        <v>0.68</v>
      </c>
      <c r="G423" s="35">
        <v>1.9710000000000001</v>
      </c>
      <c r="H423" s="35">
        <v>7.31</v>
      </c>
      <c r="I423" s="35">
        <v>0.36099999999999999</v>
      </c>
      <c r="J423" s="43">
        <f t="shared" si="44"/>
        <v>0.33212000000000003</v>
      </c>
      <c r="K423" s="35">
        <v>184.15850222</v>
      </c>
    </row>
    <row r="424" spans="2:11" x14ac:dyDescent="0.25">
      <c r="B424" s="35" t="str">
        <f t="shared" si="43"/>
        <v>A1_9_2004</v>
      </c>
      <c r="C424" s="35" t="s">
        <v>65</v>
      </c>
      <c r="D424" s="35">
        <v>9</v>
      </c>
      <c r="E424" s="35">
        <v>2004</v>
      </c>
      <c r="F424" s="35">
        <v>0.68</v>
      </c>
      <c r="G424" s="35">
        <v>1.9710000000000001</v>
      </c>
      <c r="H424" s="35">
        <v>7.31</v>
      </c>
      <c r="I424" s="35">
        <v>0.36099999999999999</v>
      </c>
      <c r="J424" s="43">
        <f t="shared" si="44"/>
        <v>0.33212000000000003</v>
      </c>
      <c r="K424" s="35">
        <v>184.15850222</v>
      </c>
    </row>
    <row r="425" spans="2:11" x14ac:dyDescent="0.25">
      <c r="B425" s="35" t="str">
        <f t="shared" si="43"/>
        <v>A1_9_2005</v>
      </c>
      <c r="C425" s="35" t="s">
        <v>65</v>
      </c>
      <c r="D425" s="35">
        <v>9</v>
      </c>
      <c r="E425" s="35">
        <v>2005</v>
      </c>
      <c r="F425" s="35">
        <v>0.68</v>
      </c>
      <c r="G425" s="35">
        <v>1.9710000000000001</v>
      </c>
      <c r="H425" s="35">
        <v>7.31</v>
      </c>
      <c r="I425" s="35">
        <v>0.36099999999999999</v>
      </c>
      <c r="J425" s="43">
        <f t="shared" si="44"/>
        <v>0.33212000000000003</v>
      </c>
      <c r="K425" s="35">
        <v>184.15850222</v>
      </c>
    </row>
    <row r="426" spans="2:11" x14ac:dyDescent="0.25">
      <c r="B426" s="35" t="str">
        <f t="shared" si="43"/>
        <v>A1_9_2006</v>
      </c>
      <c r="C426" s="35" t="s">
        <v>65</v>
      </c>
      <c r="D426" s="35">
        <v>9</v>
      </c>
      <c r="E426" s="35">
        <v>2006</v>
      </c>
      <c r="F426" s="35">
        <v>0.68</v>
      </c>
      <c r="G426" s="35">
        <v>1.9710000000000001</v>
      </c>
      <c r="H426" s="35">
        <v>7.31</v>
      </c>
      <c r="I426" s="35">
        <v>0.36099999999999999</v>
      </c>
      <c r="J426" s="43">
        <f t="shared" si="44"/>
        <v>0.33212000000000003</v>
      </c>
      <c r="K426" s="35">
        <v>184.15850222</v>
      </c>
    </row>
    <row r="427" spans="2:11" x14ac:dyDescent="0.25">
      <c r="B427" s="35" t="str">
        <f t="shared" si="43"/>
        <v>A1_9_2007</v>
      </c>
      <c r="C427" s="35" t="s">
        <v>65</v>
      </c>
      <c r="D427" s="35">
        <v>9</v>
      </c>
      <c r="E427" s="35">
        <v>2007</v>
      </c>
      <c r="F427" s="35">
        <v>0.68</v>
      </c>
      <c r="G427" s="35">
        <v>3.73</v>
      </c>
      <c r="H427" s="35">
        <v>5.5289999999999999</v>
      </c>
      <c r="I427" s="35">
        <v>0.2</v>
      </c>
      <c r="J427" s="43">
        <f t="shared" si="44"/>
        <v>0.18400000000000002</v>
      </c>
      <c r="K427" s="35">
        <v>184.15850222</v>
      </c>
    </row>
    <row r="428" spans="2:11" x14ac:dyDescent="0.25">
      <c r="B428" s="35" t="str">
        <f t="shared" si="43"/>
        <v>A1_9_2008</v>
      </c>
      <c r="C428" s="35" t="s">
        <v>65</v>
      </c>
      <c r="D428" s="35">
        <v>9</v>
      </c>
      <c r="E428" s="35">
        <v>2008</v>
      </c>
      <c r="F428" s="35">
        <v>0.68</v>
      </c>
      <c r="G428" s="35">
        <v>3.73</v>
      </c>
      <c r="H428" s="35">
        <v>5.5289999999999999</v>
      </c>
      <c r="I428" s="35">
        <v>0.2</v>
      </c>
      <c r="J428" s="43">
        <f t="shared" si="44"/>
        <v>0.18400000000000002</v>
      </c>
      <c r="K428" s="35">
        <v>184.15850222</v>
      </c>
    </row>
    <row r="429" spans="2:11" x14ac:dyDescent="0.25">
      <c r="B429" s="35" t="str">
        <f t="shared" si="43"/>
        <v>A1_9_2009</v>
      </c>
      <c r="C429" s="35" t="s">
        <v>65</v>
      </c>
      <c r="D429" s="35">
        <v>9</v>
      </c>
      <c r="E429" s="35">
        <v>2009</v>
      </c>
      <c r="F429" s="35">
        <v>0.68</v>
      </c>
      <c r="G429" s="35">
        <v>3.73</v>
      </c>
      <c r="H429" s="35">
        <v>5.5289999999999999</v>
      </c>
      <c r="I429" s="35">
        <v>0.2</v>
      </c>
      <c r="J429" s="43">
        <f t="shared" si="44"/>
        <v>0.18400000000000002</v>
      </c>
      <c r="K429" s="35">
        <v>184.15850222</v>
      </c>
    </row>
    <row r="430" spans="2:11" x14ac:dyDescent="0.25">
      <c r="B430" s="35" t="str">
        <f t="shared" si="43"/>
        <v>A1_9_2010</v>
      </c>
      <c r="C430" s="35" t="s">
        <v>65</v>
      </c>
      <c r="D430" s="35">
        <v>9</v>
      </c>
      <c r="E430" s="35">
        <v>2010</v>
      </c>
      <c r="F430" s="35">
        <v>0.68</v>
      </c>
      <c r="G430" s="35">
        <v>3.73</v>
      </c>
      <c r="H430" s="35">
        <v>5.5289999999999999</v>
      </c>
      <c r="I430" s="35">
        <v>0.2</v>
      </c>
      <c r="J430" s="43">
        <f t="shared" si="44"/>
        <v>0.18400000000000002</v>
      </c>
      <c r="K430" s="35">
        <v>184.15850222</v>
      </c>
    </row>
    <row r="431" spans="2:11" x14ac:dyDescent="0.25">
      <c r="B431" s="35" t="str">
        <f t="shared" si="43"/>
        <v>A1_9_2011</v>
      </c>
      <c r="C431" s="35" t="s">
        <v>65</v>
      </c>
      <c r="D431" s="35">
        <v>9</v>
      </c>
      <c r="E431" s="35">
        <v>2011</v>
      </c>
      <c r="F431" s="35">
        <v>0.68</v>
      </c>
      <c r="G431" s="35">
        <v>3.73</v>
      </c>
      <c r="H431" s="35">
        <v>5.5289999999999999</v>
      </c>
      <c r="I431" s="35">
        <v>0.2</v>
      </c>
      <c r="J431" s="43">
        <f t="shared" si="44"/>
        <v>0.18400000000000002</v>
      </c>
      <c r="K431" s="35">
        <v>184.15850222</v>
      </c>
    </row>
    <row r="432" spans="2:11" x14ac:dyDescent="0.25">
      <c r="B432" s="35" t="str">
        <f t="shared" si="43"/>
        <v>A1_9_2012</v>
      </c>
      <c r="C432" s="35" t="s">
        <v>65</v>
      </c>
      <c r="D432" s="35">
        <v>9</v>
      </c>
      <c r="E432" s="35">
        <v>2012</v>
      </c>
      <c r="F432" s="35">
        <v>0.68</v>
      </c>
      <c r="G432" s="35">
        <v>3.73</v>
      </c>
      <c r="H432" s="35">
        <v>5.5289999999999999</v>
      </c>
      <c r="I432" s="35">
        <v>0.2</v>
      </c>
      <c r="J432" s="43">
        <f t="shared" si="44"/>
        <v>0.18400000000000002</v>
      </c>
      <c r="K432" s="35">
        <v>184.15850222</v>
      </c>
    </row>
    <row r="433" spans="2:11" x14ac:dyDescent="0.25">
      <c r="B433" s="35" t="str">
        <f t="shared" si="43"/>
        <v>A1_9_2013</v>
      </c>
      <c r="C433" s="35" t="s">
        <v>65</v>
      </c>
      <c r="D433" s="35">
        <v>9</v>
      </c>
      <c r="E433" s="35">
        <v>2013</v>
      </c>
      <c r="F433" s="35">
        <v>0.68</v>
      </c>
      <c r="G433" s="35">
        <v>3.73</v>
      </c>
      <c r="H433" s="35">
        <v>5.5289999999999999</v>
      </c>
      <c r="I433" s="35">
        <v>0.2</v>
      </c>
      <c r="J433" s="43">
        <f t="shared" si="44"/>
        <v>0.18400000000000002</v>
      </c>
      <c r="K433" s="35">
        <v>184.15850222</v>
      </c>
    </row>
    <row r="434" spans="2:11" x14ac:dyDescent="0.25">
      <c r="B434" s="35" t="str">
        <f t="shared" si="43"/>
        <v>A1_9_2014</v>
      </c>
      <c r="C434" s="35" t="s">
        <v>65</v>
      </c>
      <c r="D434" s="35">
        <v>9</v>
      </c>
      <c r="E434" s="35">
        <v>2014</v>
      </c>
      <c r="F434" s="35">
        <v>0.68</v>
      </c>
      <c r="G434" s="35">
        <v>3.73</v>
      </c>
      <c r="H434" s="35">
        <v>4.9400000000000004</v>
      </c>
      <c r="I434" s="35">
        <v>0.25</v>
      </c>
      <c r="J434" s="43">
        <f t="shared" si="44"/>
        <v>0.23</v>
      </c>
      <c r="K434" s="35">
        <v>184.15850222</v>
      </c>
    </row>
    <row r="435" spans="2:11" x14ac:dyDescent="0.25">
      <c r="B435" s="35" t="str">
        <f t="shared" si="43"/>
        <v>A1_9_2015</v>
      </c>
      <c r="C435" s="35" t="s">
        <v>65</v>
      </c>
      <c r="D435" s="35">
        <v>9</v>
      </c>
      <c r="E435" s="35">
        <v>2015</v>
      </c>
      <c r="F435" s="35">
        <v>0.68</v>
      </c>
      <c r="G435" s="35">
        <v>3.73</v>
      </c>
      <c r="H435" s="35">
        <v>4.9400000000000004</v>
      </c>
      <c r="I435" s="35">
        <v>0.25</v>
      </c>
      <c r="J435" s="43">
        <f t="shared" si="44"/>
        <v>0.23</v>
      </c>
      <c r="K435" s="35">
        <v>184.15850222</v>
      </c>
    </row>
    <row r="436" spans="2:11" x14ac:dyDescent="0.25">
      <c r="B436" s="35" t="str">
        <f t="shared" si="43"/>
        <v>A1_9_2016</v>
      </c>
      <c r="C436" s="35" t="s">
        <v>65</v>
      </c>
      <c r="D436" s="35">
        <v>9</v>
      </c>
      <c r="E436" s="35">
        <v>2016</v>
      </c>
      <c r="F436" s="35">
        <v>0.1772946</v>
      </c>
      <c r="G436" s="35">
        <v>3.73</v>
      </c>
      <c r="H436" s="35">
        <v>1.3</v>
      </c>
      <c r="I436" s="35">
        <v>0.03</v>
      </c>
      <c r="J436" s="43">
        <f t="shared" si="44"/>
        <v>2.76E-2</v>
      </c>
      <c r="K436" s="35">
        <v>184.15850222</v>
      </c>
    </row>
    <row r="437" spans="2:11" x14ac:dyDescent="0.25">
      <c r="B437" s="35" t="str">
        <f t="shared" si="43"/>
        <v>A1_9_2017</v>
      </c>
      <c r="C437" s="35" t="s">
        <v>65</v>
      </c>
      <c r="D437" s="35">
        <v>9</v>
      </c>
      <c r="E437" s="35">
        <v>2017</v>
      </c>
      <c r="F437" s="35">
        <v>0.1772946</v>
      </c>
      <c r="G437" s="35">
        <v>3.73</v>
      </c>
      <c r="H437" s="35">
        <v>1.3</v>
      </c>
      <c r="I437" s="35">
        <v>0.03</v>
      </c>
      <c r="J437" s="43">
        <f t="shared" si="44"/>
        <v>2.76E-2</v>
      </c>
      <c r="K437" s="35">
        <v>184.15850222</v>
      </c>
    </row>
    <row r="438" spans="2:11" x14ac:dyDescent="0.25">
      <c r="B438" s="35" t="str">
        <f t="shared" si="43"/>
        <v>A1_9_2018</v>
      </c>
      <c r="C438" s="35" t="s">
        <v>65</v>
      </c>
      <c r="D438" s="35">
        <v>9</v>
      </c>
      <c r="E438" s="35">
        <v>2018</v>
      </c>
      <c r="F438" s="35">
        <v>0.1772946</v>
      </c>
      <c r="G438" s="35">
        <v>3.73</v>
      </c>
      <c r="H438" s="35">
        <v>1.3</v>
      </c>
      <c r="I438" s="35">
        <v>0.03</v>
      </c>
      <c r="J438" s="43">
        <f t="shared" si="44"/>
        <v>2.76E-2</v>
      </c>
      <c r="K438" s="35">
        <v>184.15850222</v>
      </c>
    </row>
    <row r="439" spans="2:11" x14ac:dyDescent="0.25">
      <c r="B439" s="35" t="str">
        <f t="shared" si="43"/>
        <v>A1_9_2019</v>
      </c>
      <c r="C439" s="35" t="s">
        <v>65</v>
      </c>
      <c r="D439" s="35">
        <v>9</v>
      </c>
      <c r="E439" s="35">
        <v>2019</v>
      </c>
      <c r="F439" s="35">
        <v>0.1772946</v>
      </c>
      <c r="G439" s="35">
        <v>3.73</v>
      </c>
      <c r="H439" s="35">
        <v>1.3</v>
      </c>
      <c r="I439" s="35">
        <v>0.03</v>
      </c>
      <c r="J439" s="43">
        <f t="shared" si="44"/>
        <v>2.76E-2</v>
      </c>
      <c r="K439" s="35">
        <v>184.15850222</v>
      </c>
    </row>
    <row r="440" spans="2:11" x14ac:dyDescent="0.25">
      <c r="B440" s="35" t="str">
        <f t="shared" si="43"/>
        <v>A1_9_2020</v>
      </c>
      <c r="C440" s="35" t="s">
        <v>65</v>
      </c>
      <c r="D440" s="35">
        <v>9</v>
      </c>
      <c r="E440" s="35">
        <v>2020</v>
      </c>
      <c r="F440" s="35">
        <v>0.1772946</v>
      </c>
      <c r="G440" s="35">
        <v>3.73</v>
      </c>
      <c r="H440" s="35">
        <v>1.3</v>
      </c>
      <c r="I440" s="35">
        <v>0.03</v>
      </c>
      <c r="J440" s="43">
        <f t="shared" si="44"/>
        <v>2.76E-2</v>
      </c>
      <c r="K440" s="35">
        <v>184.15850222</v>
      </c>
    </row>
    <row r="441" spans="2:11" x14ac:dyDescent="0.25">
      <c r="B441" s="35" t="str">
        <f t="shared" si="43"/>
        <v>A2_1_1987</v>
      </c>
      <c r="C441" s="35" t="s">
        <v>66</v>
      </c>
      <c r="D441" s="35">
        <f>D9</f>
        <v>1</v>
      </c>
      <c r="E441" s="35">
        <f>E9</f>
        <v>1987</v>
      </c>
      <c r="F441" s="35">
        <v>2.1896</v>
      </c>
      <c r="G441" s="35">
        <v>5.15</v>
      </c>
      <c r="H441" s="35">
        <v>6.9</v>
      </c>
      <c r="I441" s="35">
        <v>0.63839999999999997</v>
      </c>
      <c r="J441" s="43">
        <f t="shared" si="44"/>
        <v>0.58732799999999996</v>
      </c>
      <c r="K441" s="35">
        <f>K9</f>
        <v>184.15850222</v>
      </c>
    </row>
    <row r="442" spans="2:11" x14ac:dyDescent="0.25">
      <c r="B442" s="35" t="str">
        <f t="shared" si="43"/>
        <v>A2_1_1988</v>
      </c>
      <c r="C442" s="35" t="s">
        <v>66</v>
      </c>
      <c r="D442" s="35">
        <f t="shared" ref="D442:E442" si="45">D10</f>
        <v>1</v>
      </c>
      <c r="E442" s="35">
        <f t="shared" si="45"/>
        <v>1988</v>
      </c>
      <c r="F442" s="35">
        <v>2.1896</v>
      </c>
      <c r="G442" s="35">
        <v>5.15</v>
      </c>
      <c r="H442" s="35">
        <v>6.9</v>
      </c>
      <c r="I442" s="35">
        <v>0.63839999999999997</v>
      </c>
      <c r="J442" s="43">
        <f t="shared" si="44"/>
        <v>0.58732799999999996</v>
      </c>
      <c r="K442" s="35">
        <v>184.15850222</v>
      </c>
    </row>
    <row r="443" spans="2:11" x14ac:dyDescent="0.25">
      <c r="B443" s="35" t="str">
        <f t="shared" si="43"/>
        <v>A2_1_1989</v>
      </c>
      <c r="C443" s="35" t="s">
        <v>66</v>
      </c>
      <c r="D443" s="35">
        <f t="shared" ref="D443:E443" si="46">D11</f>
        <v>1</v>
      </c>
      <c r="E443" s="35">
        <f t="shared" si="46"/>
        <v>1989</v>
      </c>
      <c r="F443" s="35">
        <v>2.1896</v>
      </c>
      <c r="G443" s="35">
        <v>5.15</v>
      </c>
      <c r="H443" s="35">
        <v>6.9</v>
      </c>
      <c r="I443" s="35">
        <v>0.63839999999999997</v>
      </c>
      <c r="J443" s="43">
        <f t="shared" si="44"/>
        <v>0.58732799999999996</v>
      </c>
      <c r="K443" s="35">
        <v>184.15850222</v>
      </c>
    </row>
    <row r="444" spans="2:11" x14ac:dyDescent="0.25">
      <c r="B444" s="35" t="str">
        <f t="shared" si="43"/>
        <v>A2_1_1990</v>
      </c>
      <c r="C444" s="35" t="s">
        <v>66</v>
      </c>
      <c r="D444" s="35">
        <f t="shared" ref="D444:E444" si="47">D12</f>
        <v>1</v>
      </c>
      <c r="E444" s="35">
        <f t="shared" si="47"/>
        <v>1990</v>
      </c>
      <c r="F444" s="35">
        <v>2.1896</v>
      </c>
      <c r="G444" s="35">
        <v>5.15</v>
      </c>
      <c r="H444" s="35">
        <v>6.9</v>
      </c>
      <c r="I444" s="35">
        <v>0.63839999999999997</v>
      </c>
      <c r="J444" s="43">
        <f t="shared" si="44"/>
        <v>0.58732799999999996</v>
      </c>
      <c r="K444" s="35">
        <v>184.15850222</v>
      </c>
    </row>
    <row r="445" spans="2:11" x14ac:dyDescent="0.25">
      <c r="B445" s="35" t="str">
        <f t="shared" si="43"/>
        <v>A2_1_1991</v>
      </c>
      <c r="C445" s="35" t="s">
        <v>66</v>
      </c>
      <c r="D445" s="35">
        <f t="shared" ref="D445:E445" si="48">D13</f>
        <v>1</v>
      </c>
      <c r="E445" s="35">
        <f t="shared" si="48"/>
        <v>1991</v>
      </c>
      <c r="F445" s="35">
        <v>2.1896</v>
      </c>
      <c r="G445" s="35">
        <v>5.15</v>
      </c>
      <c r="H445" s="35">
        <v>6.9</v>
      </c>
      <c r="I445" s="35">
        <v>0.63839999999999997</v>
      </c>
      <c r="J445" s="43">
        <f t="shared" si="44"/>
        <v>0.58732799999999996</v>
      </c>
      <c r="K445" s="35">
        <v>184.15850222</v>
      </c>
    </row>
    <row r="446" spans="2:11" x14ac:dyDescent="0.25">
      <c r="B446" s="35" t="str">
        <f t="shared" si="43"/>
        <v>A2_1_1992</v>
      </c>
      <c r="C446" s="35" t="s">
        <v>66</v>
      </c>
      <c r="D446" s="35">
        <f t="shared" ref="D446:E446" si="49">D14</f>
        <v>1</v>
      </c>
      <c r="E446" s="35">
        <f t="shared" si="49"/>
        <v>1992</v>
      </c>
      <c r="F446" s="35">
        <v>2.1896</v>
      </c>
      <c r="G446" s="35">
        <v>5.15</v>
      </c>
      <c r="H446" s="35">
        <v>6.9</v>
      </c>
      <c r="I446" s="35">
        <v>0.63839999999999997</v>
      </c>
      <c r="J446" s="43">
        <f t="shared" si="44"/>
        <v>0.58732799999999996</v>
      </c>
      <c r="K446" s="35">
        <v>184.15850222</v>
      </c>
    </row>
    <row r="447" spans="2:11" x14ac:dyDescent="0.25">
      <c r="B447" s="35" t="str">
        <f t="shared" si="43"/>
        <v>A2_1_1993</v>
      </c>
      <c r="C447" s="35" t="s">
        <v>66</v>
      </c>
      <c r="D447" s="35">
        <f t="shared" ref="D447:E447" si="50">D15</f>
        <v>1</v>
      </c>
      <c r="E447" s="35">
        <f t="shared" si="50"/>
        <v>1993</v>
      </c>
      <c r="F447" s="35">
        <v>2.1896</v>
      </c>
      <c r="G447" s="35">
        <v>5.15</v>
      </c>
      <c r="H447" s="35">
        <v>6.9</v>
      </c>
      <c r="I447" s="35">
        <v>0.63839999999999997</v>
      </c>
      <c r="J447" s="43">
        <f t="shared" si="44"/>
        <v>0.58732799999999996</v>
      </c>
      <c r="K447" s="35">
        <v>184.15850222</v>
      </c>
    </row>
    <row r="448" spans="2:11" x14ac:dyDescent="0.25">
      <c r="B448" s="35" t="str">
        <f t="shared" si="43"/>
        <v>A2_1_1994</v>
      </c>
      <c r="C448" s="35" t="s">
        <v>66</v>
      </c>
      <c r="D448" s="35">
        <f t="shared" ref="D448:E448" si="51">D16</f>
        <v>1</v>
      </c>
      <c r="E448" s="35">
        <f t="shared" si="51"/>
        <v>1994</v>
      </c>
      <c r="F448" s="35">
        <v>2.1896</v>
      </c>
      <c r="G448" s="35">
        <v>5.15</v>
      </c>
      <c r="H448" s="35">
        <v>6.9</v>
      </c>
      <c r="I448" s="35">
        <v>0.63839999999999997</v>
      </c>
      <c r="J448" s="43">
        <f t="shared" si="44"/>
        <v>0.58732799999999996</v>
      </c>
      <c r="K448" s="35">
        <v>184.15850222</v>
      </c>
    </row>
    <row r="449" spans="2:11" x14ac:dyDescent="0.25">
      <c r="B449" s="35" t="str">
        <f t="shared" si="43"/>
        <v>A2_1_1995</v>
      </c>
      <c r="C449" s="35" t="s">
        <v>66</v>
      </c>
      <c r="D449" s="35">
        <f t="shared" ref="D449:E449" si="52">D17</f>
        <v>1</v>
      </c>
      <c r="E449" s="35">
        <f t="shared" si="52"/>
        <v>1995</v>
      </c>
      <c r="F449" s="35">
        <v>2.1896</v>
      </c>
      <c r="G449" s="35">
        <v>5.15</v>
      </c>
      <c r="H449" s="35">
        <v>6.9</v>
      </c>
      <c r="I449" s="35">
        <v>0.63839999999999997</v>
      </c>
      <c r="J449" s="43">
        <f t="shared" si="44"/>
        <v>0.58732799999999996</v>
      </c>
      <c r="K449" s="35">
        <v>184.15850222</v>
      </c>
    </row>
    <row r="450" spans="2:11" x14ac:dyDescent="0.25">
      <c r="B450" s="35" t="str">
        <f t="shared" si="43"/>
        <v>A2_1_1996</v>
      </c>
      <c r="C450" s="35" t="s">
        <v>66</v>
      </c>
      <c r="D450" s="35">
        <f t="shared" ref="D450:E450" si="53">D18</f>
        <v>1</v>
      </c>
      <c r="E450" s="35">
        <f t="shared" si="53"/>
        <v>1996</v>
      </c>
      <c r="F450" s="35">
        <v>2.1896</v>
      </c>
      <c r="G450" s="35">
        <v>5.15</v>
      </c>
      <c r="H450" s="35">
        <v>6.9</v>
      </c>
      <c r="I450" s="35">
        <v>0.63839999999999997</v>
      </c>
      <c r="J450" s="43">
        <f t="shared" si="44"/>
        <v>0.58732799999999996</v>
      </c>
      <c r="K450" s="35">
        <v>184.15850222</v>
      </c>
    </row>
    <row r="451" spans="2:11" x14ac:dyDescent="0.25">
      <c r="B451" s="35" t="str">
        <f t="shared" si="43"/>
        <v>A2_1_1997</v>
      </c>
      <c r="C451" s="35" t="s">
        <v>66</v>
      </c>
      <c r="D451" s="35">
        <f t="shared" ref="D451:E451" si="54">D19</f>
        <v>1</v>
      </c>
      <c r="E451" s="35">
        <f t="shared" si="54"/>
        <v>1997</v>
      </c>
      <c r="F451" s="35">
        <v>2.1896</v>
      </c>
      <c r="G451" s="35">
        <v>5.15</v>
      </c>
      <c r="H451" s="35">
        <v>6.9</v>
      </c>
      <c r="I451" s="35">
        <v>0.63839999999999997</v>
      </c>
      <c r="J451" s="43">
        <f t="shared" si="44"/>
        <v>0.58732799999999996</v>
      </c>
      <c r="K451" s="35">
        <v>184.15850222</v>
      </c>
    </row>
    <row r="452" spans="2:11" x14ac:dyDescent="0.25">
      <c r="B452" s="35" t="str">
        <f t="shared" si="43"/>
        <v>A2_1_1998</v>
      </c>
      <c r="C452" s="35" t="s">
        <v>66</v>
      </c>
      <c r="D452" s="35">
        <f t="shared" ref="D452:E452" si="55">D20</f>
        <v>1</v>
      </c>
      <c r="E452" s="35">
        <f t="shared" si="55"/>
        <v>1998</v>
      </c>
      <c r="F452" s="35">
        <v>2.1419999999999999</v>
      </c>
      <c r="G452" s="35">
        <v>5.15</v>
      </c>
      <c r="H452" s="35">
        <v>6.9</v>
      </c>
      <c r="I452" s="35">
        <v>0.63839999999999997</v>
      </c>
      <c r="J452" s="43">
        <f t="shared" si="44"/>
        <v>0.58732799999999996</v>
      </c>
      <c r="K452" s="35">
        <v>184.15850222</v>
      </c>
    </row>
    <row r="453" spans="2:11" x14ac:dyDescent="0.25">
      <c r="B453" s="35" t="str">
        <f t="shared" si="43"/>
        <v>A2_1_1999</v>
      </c>
      <c r="C453" s="35" t="s">
        <v>66</v>
      </c>
      <c r="D453" s="35">
        <f t="shared" ref="D453:E453" si="56">D21</f>
        <v>1</v>
      </c>
      <c r="E453" s="35">
        <f t="shared" si="56"/>
        <v>1999</v>
      </c>
      <c r="F453" s="35">
        <v>2.1419999999999999</v>
      </c>
      <c r="G453" s="35">
        <v>5.15</v>
      </c>
      <c r="H453" s="35">
        <v>6.9</v>
      </c>
      <c r="I453" s="35">
        <v>0.63839999999999997</v>
      </c>
      <c r="J453" s="43">
        <f t="shared" si="44"/>
        <v>0.58732799999999996</v>
      </c>
      <c r="K453" s="35">
        <v>184.15850222</v>
      </c>
    </row>
    <row r="454" spans="2:11" x14ac:dyDescent="0.25">
      <c r="B454" s="35" t="str">
        <f t="shared" si="43"/>
        <v>A2_1_2000</v>
      </c>
      <c r="C454" s="35" t="s">
        <v>66</v>
      </c>
      <c r="D454" s="35">
        <f t="shared" ref="D454:E454" si="57">D22</f>
        <v>1</v>
      </c>
      <c r="E454" s="35">
        <f t="shared" si="57"/>
        <v>2000</v>
      </c>
      <c r="F454" s="35">
        <v>2.1419999999999999</v>
      </c>
      <c r="G454" s="35">
        <v>5.15</v>
      </c>
      <c r="H454" s="35">
        <v>6.9</v>
      </c>
      <c r="I454" s="35">
        <v>0.63839999999999997</v>
      </c>
      <c r="J454" s="43">
        <f t="shared" si="44"/>
        <v>0.58732799999999996</v>
      </c>
      <c r="K454" s="35">
        <v>184.15850222</v>
      </c>
    </row>
    <row r="455" spans="2:11" x14ac:dyDescent="0.25">
      <c r="B455" s="35" t="str">
        <f t="shared" si="43"/>
        <v>A2_1_2001</v>
      </c>
      <c r="C455" s="35" t="s">
        <v>66</v>
      </c>
      <c r="D455" s="35">
        <f t="shared" ref="D455:E455" si="58">D23</f>
        <v>1</v>
      </c>
      <c r="E455" s="35">
        <f t="shared" si="58"/>
        <v>2001</v>
      </c>
      <c r="F455" s="35">
        <v>2.1419999999999999</v>
      </c>
      <c r="G455" s="35">
        <v>5.15</v>
      </c>
      <c r="H455" s="35">
        <v>6.9</v>
      </c>
      <c r="I455" s="35">
        <v>0.63839999999999997</v>
      </c>
      <c r="J455" s="43">
        <f t="shared" si="44"/>
        <v>0.58732799999999996</v>
      </c>
      <c r="K455" s="35">
        <v>184.15850222</v>
      </c>
    </row>
    <row r="456" spans="2:11" x14ac:dyDescent="0.25">
      <c r="B456" s="35" t="str">
        <f t="shared" si="43"/>
        <v>A2_1_2002</v>
      </c>
      <c r="C456" s="35" t="s">
        <v>66</v>
      </c>
      <c r="D456" s="35">
        <f t="shared" ref="D456:E456" si="59">D24</f>
        <v>1</v>
      </c>
      <c r="E456" s="35">
        <f t="shared" si="59"/>
        <v>2002</v>
      </c>
      <c r="F456" s="35">
        <v>2.1419999999999999</v>
      </c>
      <c r="G456" s="35">
        <v>5.15</v>
      </c>
      <c r="H456" s="35">
        <v>6.9</v>
      </c>
      <c r="I456" s="35">
        <v>0.63839999999999997</v>
      </c>
      <c r="J456" s="43">
        <f t="shared" si="44"/>
        <v>0.58732799999999996</v>
      </c>
      <c r="K456" s="35">
        <v>184.15850222</v>
      </c>
    </row>
    <row r="457" spans="2:11" x14ac:dyDescent="0.25">
      <c r="B457" s="35" t="str">
        <f t="shared" si="43"/>
        <v>A2_1_2003</v>
      </c>
      <c r="C457" s="35" t="s">
        <v>66</v>
      </c>
      <c r="D457" s="35">
        <f t="shared" ref="D457:E457" si="60">D25</f>
        <v>1</v>
      </c>
      <c r="E457" s="35">
        <f t="shared" si="60"/>
        <v>2003</v>
      </c>
      <c r="F457" s="35">
        <v>2.1419999999999999</v>
      </c>
      <c r="G457" s="35">
        <v>5.15</v>
      </c>
      <c r="H457" s="35">
        <v>6.9</v>
      </c>
      <c r="I457" s="35">
        <v>0.63839999999999997</v>
      </c>
      <c r="J457" s="43">
        <f t="shared" si="44"/>
        <v>0.58732799999999996</v>
      </c>
      <c r="K457" s="35">
        <v>184.15850222</v>
      </c>
    </row>
    <row r="458" spans="2:11" x14ac:dyDescent="0.25">
      <c r="B458" s="35" t="str">
        <f t="shared" ref="B458:B521" si="61">C458&amp;"_"&amp;D458&amp;"_"&amp;E458</f>
        <v>A2_1_2004</v>
      </c>
      <c r="C458" s="35" t="s">
        <v>66</v>
      </c>
      <c r="D458" s="35">
        <f t="shared" ref="D458:E458" si="62">D26</f>
        <v>1</v>
      </c>
      <c r="E458" s="35">
        <f t="shared" si="62"/>
        <v>2004</v>
      </c>
      <c r="F458" s="35">
        <v>2.1419999999999999</v>
      </c>
      <c r="G458" s="35">
        <v>5.15</v>
      </c>
      <c r="H458" s="35">
        <v>6.9</v>
      </c>
      <c r="I458" s="35">
        <v>0.63839999999999997</v>
      </c>
      <c r="J458" s="43">
        <f t="shared" ref="J458:J521" si="63">0.92*I458</f>
        <v>0.58732799999999996</v>
      </c>
      <c r="K458" s="35">
        <v>184.15850222</v>
      </c>
    </row>
    <row r="459" spans="2:11" x14ac:dyDescent="0.25">
      <c r="B459" s="35" t="str">
        <f t="shared" si="61"/>
        <v>A2_1_2005</v>
      </c>
      <c r="C459" s="35" t="s">
        <v>66</v>
      </c>
      <c r="D459" s="35">
        <f t="shared" ref="D459:E459" si="64">D27</f>
        <v>1</v>
      </c>
      <c r="E459" s="35">
        <f t="shared" si="64"/>
        <v>2005</v>
      </c>
      <c r="F459" s="35">
        <v>2.1419999999999999</v>
      </c>
      <c r="G459" s="35">
        <v>3.73</v>
      </c>
      <c r="H459" s="35">
        <v>5.32</v>
      </c>
      <c r="I459" s="35">
        <v>0.3</v>
      </c>
      <c r="J459" s="43">
        <f t="shared" si="63"/>
        <v>0.27600000000000002</v>
      </c>
      <c r="K459" s="35">
        <v>184.15850222</v>
      </c>
    </row>
    <row r="460" spans="2:11" x14ac:dyDescent="0.25">
      <c r="B460" s="35" t="str">
        <f t="shared" si="61"/>
        <v>A2_1_2006</v>
      </c>
      <c r="C460" s="35" t="s">
        <v>66</v>
      </c>
      <c r="D460" s="35">
        <f t="shared" ref="D460:E460" si="65">D28</f>
        <v>1</v>
      </c>
      <c r="E460" s="35">
        <f t="shared" si="65"/>
        <v>2006</v>
      </c>
      <c r="F460" s="35">
        <v>2.1419999999999999</v>
      </c>
      <c r="G460" s="35">
        <v>3.73</v>
      </c>
      <c r="H460" s="35">
        <v>5.32</v>
      </c>
      <c r="I460" s="35">
        <v>0.3</v>
      </c>
      <c r="J460" s="43">
        <f t="shared" si="63"/>
        <v>0.27600000000000002</v>
      </c>
      <c r="K460" s="35">
        <v>184.15850222</v>
      </c>
    </row>
    <row r="461" spans="2:11" x14ac:dyDescent="0.25">
      <c r="B461" s="35" t="str">
        <f t="shared" si="61"/>
        <v>A2_1_2007</v>
      </c>
      <c r="C461" s="35" t="s">
        <v>66</v>
      </c>
      <c r="D461" s="35">
        <f t="shared" ref="D461:E461" si="66">D29</f>
        <v>1</v>
      </c>
      <c r="E461" s="35">
        <f t="shared" si="66"/>
        <v>2007</v>
      </c>
      <c r="F461" s="35">
        <v>2.1419999999999999</v>
      </c>
      <c r="G461" s="35">
        <v>3.73</v>
      </c>
      <c r="H461" s="35">
        <v>5.32</v>
      </c>
      <c r="I461" s="35">
        <v>0.3</v>
      </c>
      <c r="J461" s="43">
        <f t="shared" si="63"/>
        <v>0.27600000000000002</v>
      </c>
      <c r="K461" s="35">
        <v>184.15850222</v>
      </c>
    </row>
    <row r="462" spans="2:11" x14ac:dyDescent="0.25">
      <c r="B462" s="35" t="str">
        <f t="shared" si="61"/>
        <v>A2_1_2008</v>
      </c>
      <c r="C462" s="35" t="s">
        <v>66</v>
      </c>
      <c r="D462" s="35">
        <f t="shared" ref="D462:E462" si="67">D30</f>
        <v>1</v>
      </c>
      <c r="E462" s="35">
        <f t="shared" si="67"/>
        <v>2008</v>
      </c>
      <c r="F462" s="35">
        <v>2.1419999999999999</v>
      </c>
      <c r="G462" s="35">
        <v>3.73</v>
      </c>
      <c r="H462" s="35">
        <v>5.32</v>
      </c>
      <c r="I462" s="35">
        <v>0.3</v>
      </c>
      <c r="J462" s="43">
        <f t="shared" si="63"/>
        <v>0.27600000000000002</v>
      </c>
      <c r="K462" s="35">
        <v>184.15850222</v>
      </c>
    </row>
    <row r="463" spans="2:11" x14ac:dyDescent="0.25">
      <c r="B463" s="35" t="str">
        <f t="shared" si="61"/>
        <v>A2_1_2009</v>
      </c>
      <c r="C463" s="35" t="s">
        <v>66</v>
      </c>
      <c r="D463" s="35">
        <f t="shared" ref="D463:E463" si="68">D31</f>
        <v>1</v>
      </c>
      <c r="E463" s="35">
        <f t="shared" si="68"/>
        <v>2009</v>
      </c>
      <c r="F463" s="35">
        <v>2.1419999999999999</v>
      </c>
      <c r="G463" s="35">
        <v>3.73</v>
      </c>
      <c r="H463" s="35">
        <v>5.32</v>
      </c>
      <c r="I463" s="35">
        <v>0.22</v>
      </c>
      <c r="J463" s="43">
        <f t="shared" si="63"/>
        <v>0.2024</v>
      </c>
      <c r="K463" s="35">
        <v>184.15850222</v>
      </c>
    </row>
    <row r="464" spans="2:11" x14ac:dyDescent="0.25">
      <c r="B464" s="35" t="str">
        <f t="shared" si="61"/>
        <v>A2_1_2010</v>
      </c>
      <c r="C464" s="35" t="s">
        <v>66</v>
      </c>
      <c r="D464" s="35">
        <f t="shared" ref="D464:E464" si="69">D32</f>
        <v>1</v>
      </c>
      <c r="E464" s="35">
        <f t="shared" si="69"/>
        <v>2010</v>
      </c>
      <c r="F464" s="35">
        <v>2.1419999999999999</v>
      </c>
      <c r="G464" s="35">
        <v>3.73</v>
      </c>
      <c r="H464" s="35">
        <v>5.32</v>
      </c>
      <c r="I464" s="35">
        <v>0.22</v>
      </c>
      <c r="J464" s="43">
        <f t="shared" si="63"/>
        <v>0.2024</v>
      </c>
      <c r="K464" s="35">
        <v>184.15850222</v>
      </c>
    </row>
    <row r="465" spans="2:11" x14ac:dyDescent="0.25">
      <c r="B465" s="35" t="str">
        <f t="shared" si="61"/>
        <v>A2_1_2011</v>
      </c>
      <c r="C465" s="35" t="s">
        <v>66</v>
      </c>
      <c r="D465" s="35">
        <f t="shared" ref="D465:E465" si="70">D33</f>
        <v>1</v>
      </c>
      <c r="E465" s="35">
        <f t="shared" si="70"/>
        <v>2011</v>
      </c>
      <c r="F465" s="35">
        <v>2.1419999999999999</v>
      </c>
      <c r="G465" s="35">
        <v>3.73</v>
      </c>
      <c r="H465" s="35">
        <v>5.32</v>
      </c>
      <c r="I465" s="35">
        <v>0.22</v>
      </c>
      <c r="J465" s="43">
        <f t="shared" si="63"/>
        <v>0.2024</v>
      </c>
      <c r="K465" s="35">
        <v>184.15850222</v>
      </c>
    </row>
    <row r="466" spans="2:11" x14ac:dyDescent="0.25">
      <c r="B466" s="35" t="str">
        <f t="shared" si="61"/>
        <v>A2_1_2012</v>
      </c>
      <c r="C466" s="35" t="s">
        <v>66</v>
      </c>
      <c r="D466" s="35">
        <f t="shared" ref="D466:E466" si="71">D34</f>
        <v>1</v>
      </c>
      <c r="E466" s="35">
        <f t="shared" si="71"/>
        <v>2012</v>
      </c>
      <c r="F466" s="35">
        <v>2.1419999999999999</v>
      </c>
      <c r="G466" s="35">
        <v>3.73</v>
      </c>
      <c r="H466" s="35">
        <v>5.32</v>
      </c>
      <c r="I466" s="35">
        <v>0.22</v>
      </c>
      <c r="J466" s="43">
        <f t="shared" si="63"/>
        <v>0.2024</v>
      </c>
      <c r="K466" s="35">
        <v>184.15850222</v>
      </c>
    </row>
    <row r="467" spans="2:11" x14ac:dyDescent="0.25">
      <c r="B467" s="35" t="str">
        <f t="shared" si="61"/>
        <v>A2_1_2013</v>
      </c>
      <c r="C467" s="35" t="s">
        <v>66</v>
      </c>
      <c r="D467" s="35">
        <f t="shared" ref="D467:E467" si="72">D35</f>
        <v>1</v>
      </c>
      <c r="E467" s="35">
        <f t="shared" si="72"/>
        <v>2013</v>
      </c>
      <c r="F467" s="35">
        <v>2.1419999999999999</v>
      </c>
      <c r="G467" s="35">
        <v>3.73</v>
      </c>
      <c r="H467" s="35">
        <v>5.32</v>
      </c>
      <c r="I467" s="35">
        <v>0.22</v>
      </c>
      <c r="J467" s="43">
        <f t="shared" si="63"/>
        <v>0.2024</v>
      </c>
      <c r="K467" s="35">
        <v>184.15850222</v>
      </c>
    </row>
    <row r="468" spans="2:11" x14ac:dyDescent="0.25">
      <c r="B468" s="35" t="str">
        <f t="shared" si="61"/>
        <v>A2_1_2014</v>
      </c>
      <c r="C468" s="35" t="s">
        <v>66</v>
      </c>
      <c r="D468" s="35">
        <f t="shared" ref="D468:E468" si="73">D36</f>
        <v>1</v>
      </c>
      <c r="E468" s="35">
        <f t="shared" si="73"/>
        <v>2014</v>
      </c>
      <c r="F468" s="35">
        <v>2.1419999999999999</v>
      </c>
      <c r="G468" s="35">
        <v>3.73</v>
      </c>
      <c r="H468" s="35">
        <v>5.32</v>
      </c>
      <c r="I468" s="35">
        <v>0.22</v>
      </c>
      <c r="J468" s="43">
        <f t="shared" si="63"/>
        <v>0.2024</v>
      </c>
      <c r="K468" s="35">
        <v>184.15850222</v>
      </c>
    </row>
    <row r="469" spans="2:11" x14ac:dyDescent="0.25">
      <c r="B469" s="35" t="str">
        <f t="shared" si="61"/>
        <v>A2_1_2015</v>
      </c>
      <c r="C469" s="35" t="s">
        <v>66</v>
      </c>
      <c r="D469" s="35">
        <f t="shared" ref="D469:E469" si="74">D37</f>
        <v>1</v>
      </c>
      <c r="E469" s="35">
        <f t="shared" si="74"/>
        <v>2015</v>
      </c>
      <c r="F469" s="35">
        <v>2.1419999999999999</v>
      </c>
      <c r="G469" s="35">
        <v>3.73</v>
      </c>
      <c r="H469" s="35">
        <v>5.32</v>
      </c>
      <c r="I469" s="35">
        <v>0.22</v>
      </c>
      <c r="J469" s="43">
        <f t="shared" si="63"/>
        <v>0.2024</v>
      </c>
      <c r="K469" s="35">
        <v>184.15850222</v>
      </c>
    </row>
    <row r="470" spans="2:11" x14ac:dyDescent="0.25">
      <c r="B470" s="35" t="str">
        <f t="shared" si="61"/>
        <v>A2_1_2016</v>
      </c>
      <c r="C470" s="35" t="s">
        <v>66</v>
      </c>
      <c r="D470" s="35">
        <f t="shared" ref="D470:E470" si="75">D38</f>
        <v>1</v>
      </c>
      <c r="E470" s="35">
        <f t="shared" si="75"/>
        <v>2016</v>
      </c>
      <c r="F470" s="35">
        <v>2.1419999999999999</v>
      </c>
      <c r="G470" s="35">
        <v>3.73</v>
      </c>
      <c r="H470" s="35">
        <v>5.32</v>
      </c>
      <c r="I470" s="35">
        <v>0.22</v>
      </c>
      <c r="J470" s="43">
        <f t="shared" si="63"/>
        <v>0.2024</v>
      </c>
      <c r="K470" s="35">
        <v>184.15850222</v>
      </c>
    </row>
    <row r="471" spans="2:11" x14ac:dyDescent="0.25">
      <c r="B471" s="35" t="str">
        <f t="shared" si="61"/>
        <v>A2_1_2017</v>
      </c>
      <c r="C471" s="35" t="s">
        <v>66</v>
      </c>
      <c r="D471" s="35">
        <f t="shared" ref="D471:E471" si="76">D39</f>
        <v>1</v>
      </c>
      <c r="E471" s="35">
        <f t="shared" si="76"/>
        <v>2017</v>
      </c>
      <c r="F471" s="35">
        <v>2.1419999999999999</v>
      </c>
      <c r="G471" s="35">
        <v>3.73</v>
      </c>
      <c r="H471" s="35">
        <v>5.32</v>
      </c>
      <c r="I471" s="35">
        <v>0.22</v>
      </c>
      <c r="J471" s="43">
        <f t="shared" si="63"/>
        <v>0.2024</v>
      </c>
      <c r="K471" s="35">
        <v>184.15850222</v>
      </c>
    </row>
    <row r="472" spans="2:11" x14ac:dyDescent="0.25">
      <c r="B472" s="35" t="str">
        <f t="shared" si="61"/>
        <v>A2_1_2018</v>
      </c>
      <c r="C472" s="35" t="s">
        <v>66</v>
      </c>
      <c r="D472" s="35">
        <f t="shared" ref="D472:E472" si="77">D40</f>
        <v>1</v>
      </c>
      <c r="E472" s="35">
        <f t="shared" si="77"/>
        <v>2018</v>
      </c>
      <c r="F472" s="35">
        <v>2.1419999999999999</v>
      </c>
      <c r="G472" s="35">
        <v>3.73</v>
      </c>
      <c r="H472" s="35">
        <v>5.32</v>
      </c>
      <c r="I472" s="35">
        <v>0.22</v>
      </c>
      <c r="J472" s="43">
        <f t="shared" si="63"/>
        <v>0.2024</v>
      </c>
      <c r="K472" s="35">
        <v>184.15850222</v>
      </c>
    </row>
    <row r="473" spans="2:11" x14ac:dyDescent="0.25">
      <c r="B473" s="35" t="str">
        <f t="shared" si="61"/>
        <v>A2_1_2019</v>
      </c>
      <c r="C473" s="35" t="s">
        <v>66</v>
      </c>
      <c r="D473" s="35">
        <f t="shared" ref="D473:E473" si="78">D41</f>
        <v>1</v>
      </c>
      <c r="E473" s="35">
        <f t="shared" si="78"/>
        <v>2019</v>
      </c>
      <c r="F473" s="35">
        <v>2.1419999999999999</v>
      </c>
      <c r="G473" s="35">
        <v>3.73</v>
      </c>
      <c r="H473" s="35">
        <v>5.32</v>
      </c>
      <c r="I473" s="35">
        <v>0.22</v>
      </c>
      <c r="J473" s="43">
        <f t="shared" si="63"/>
        <v>0.2024</v>
      </c>
      <c r="K473" s="35">
        <v>184.15850222</v>
      </c>
    </row>
    <row r="474" spans="2:11" x14ac:dyDescent="0.25">
      <c r="B474" s="35" t="str">
        <f t="shared" si="61"/>
        <v>A2_1_2020</v>
      </c>
      <c r="C474" s="35" t="s">
        <v>66</v>
      </c>
      <c r="D474" s="35">
        <f t="shared" ref="D474:E474" si="79">D42</f>
        <v>1</v>
      </c>
      <c r="E474" s="35">
        <f t="shared" si="79"/>
        <v>2020</v>
      </c>
      <c r="F474" s="35">
        <v>2.1419999999999999</v>
      </c>
      <c r="G474" s="35">
        <v>3.73</v>
      </c>
      <c r="H474" s="35">
        <v>5.32</v>
      </c>
      <c r="I474" s="35">
        <v>0.22</v>
      </c>
      <c r="J474" s="43">
        <f t="shared" si="63"/>
        <v>0.2024</v>
      </c>
      <c r="K474" s="35">
        <v>184.15850222</v>
      </c>
    </row>
    <row r="475" spans="2:11" x14ac:dyDescent="0.25">
      <c r="B475" s="35" t="str">
        <f t="shared" si="61"/>
        <v>A2_2_1987</v>
      </c>
      <c r="C475" s="35" t="s">
        <v>66</v>
      </c>
      <c r="D475" s="35">
        <f t="shared" ref="D475:E475" si="80">D43</f>
        <v>2</v>
      </c>
      <c r="E475" s="35">
        <f t="shared" si="80"/>
        <v>1987</v>
      </c>
      <c r="F475" s="35">
        <v>1.7135999999999998</v>
      </c>
      <c r="G475" s="35">
        <v>4.944</v>
      </c>
      <c r="H475" s="35">
        <v>13</v>
      </c>
      <c r="I475" s="35">
        <v>0.70559999999999989</v>
      </c>
      <c r="J475" s="43">
        <f t="shared" si="63"/>
        <v>0.64915199999999995</v>
      </c>
      <c r="K475" s="35">
        <v>184.15850222</v>
      </c>
    </row>
    <row r="476" spans="2:11" x14ac:dyDescent="0.25">
      <c r="B476" s="35" t="str">
        <f t="shared" si="61"/>
        <v>A2_2_1988</v>
      </c>
      <c r="C476" s="35" t="s">
        <v>66</v>
      </c>
      <c r="D476" s="35">
        <f t="shared" ref="D476:E476" si="81">D44</f>
        <v>2</v>
      </c>
      <c r="E476" s="35">
        <f t="shared" si="81"/>
        <v>1988</v>
      </c>
      <c r="F476" s="35">
        <v>1.7135999999999998</v>
      </c>
      <c r="G476" s="35">
        <v>4.944</v>
      </c>
      <c r="H476" s="35">
        <v>13</v>
      </c>
      <c r="I476" s="35">
        <v>0.70559999999999989</v>
      </c>
      <c r="J476" s="43">
        <f t="shared" si="63"/>
        <v>0.64915199999999995</v>
      </c>
      <c r="K476" s="35">
        <v>184.15850222</v>
      </c>
    </row>
    <row r="477" spans="2:11" x14ac:dyDescent="0.25">
      <c r="B477" s="35" t="str">
        <f t="shared" si="61"/>
        <v>A2_2_1989</v>
      </c>
      <c r="C477" s="35" t="s">
        <v>66</v>
      </c>
      <c r="D477" s="35">
        <f t="shared" ref="D477:E477" si="82">D45</f>
        <v>2</v>
      </c>
      <c r="E477" s="35">
        <f t="shared" si="82"/>
        <v>1989</v>
      </c>
      <c r="F477" s="35">
        <v>1.7135999999999998</v>
      </c>
      <c r="G477" s="35">
        <v>4.944</v>
      </c>
      <c r="H477" s="35">
        <v>13</v>
      </c>
      <c r="I477" s="35">
        <v>0.70559999999999989</v>
      </c>
      <c r="J477" s="43">
        <f t="shared" si="63"/>
        <v>0.64915199999999995</v>
      </c>
      <c r="K477" s="35">
        <v>184.15850222</v>
      </c>
    </row>
    <row r="478" spans="2:11" x14ac:dyDescent="0.25">
      <c r="B478" s="35" t="str">
        <f t="shared" si="61"/>
        <v>A2_2_1990</v>
      </c>
      <c r="C478" s="35" t="s">
        <v>66</v>
      </c>
      <c r="D478" s="35">
        <f t="shared" ref="D478:E478" si="83">D46</f>
        <v>2</v>
      </c>
      <c r="E478" s="35">
        <f t="shared" si="83"/>
        <v>1990</v>
      </c>
      <c r="F478" s="35">
        <v>1.7135999999999998</v>
      </c>
      <c r="G478" s="35">
        <v>4.944</v>
      </c>
      <c r="H478" s="35">
        <v>13</v>
      </c>
      <c r="I478" s="35">
        <v>0.70559999999999989</v>
      </c>
      <c r="J478" s="43">
        <f t="shared" si="63"/>
        <v>0.64915199999999995</v>
      </c>
      <c r="K478" s="35">
        <v>184.15850222</v>
      </c>
    </row>
    <row r="479" spans="2:11" x14ac:dyDescent="0.25">
      <c r="B479" s="35" t="str">
        <f t="shared" si="61"/>
        <v>A2_2_1991</v>
      </c>
      <c r="C479" s="35" t="s">
        <v>66</v>
      </c>
      <c r="D479" s="35">
        <f t="shared" ref="D479:E479" si="84">D47</f>
        <v>2</v>
      </c>
      <c r="E479" s="35">
        <f t="shared" si="84"/>
        <v>1991</v>
      </c>
      <c r="F479" s="35">
        <v>1.7135999999999998</v>
      </c>
      <c r="G479" s="35">
        <v>4.944</v>
      </c>
      <c r="H479" s="35">
        <v>13</v>
      </c>
      <c r="I479" s="35">
        <v>0.70559999999999989</v>
      </c>
      <c r="J479" s="43">
        <f t="shared" si="63"/>
        <v>0.64915199999999995</v>
      </c>
      <c r="K479" s="35">
        <v>184.15850222</v>
      </c>
    </row>
    <row r="480" spans="2:11" x14ac:dyDescent="0.25">
      <c r="B480" s="35" t="str">
        <f t="shared" si="61"/>
        <v>A2_2_1992</v>
      </c>
      <c r="C480" s="35" t="s">
        <v>66</v>
      </c>
      <c r="D480" s="35">
        <f t="shared" ref="D480:E480" si="85">D48</f>
        <v>2</v>
      </c>
      <c r="E480" s="35">
        <f t="shared" si="85"/>
        <v>1992</v>
      </c>
      <c r="F480" s="35">
        <v>1.7135999999999998</v>
      </c>
      <c r="G480" s="35">
        <v>4.944</v>
      </c>
      <c r="H480" s="35">
        <v>13</v>
      </c>
      <c r="I480" s="35">
        <v>0.70559999999999989</v>
      </c>
      <c r="J480" s="43">
        <f t="shared" si="63"/>
        <v>0.64915199999999995</v>
      </c>
      <c r="K480" s="35">
        <v>184.15850222</v>
      </c>
    </row>
    <row r="481" spans="2:11" x14ac:dyDescent="0.25">
      <c r="B481" s="35" t="str">
        <f t="shared" si="61"/>
        <v>A2_2_1993</v>
      </c>
      <c r="C481" s="35" t="s">
        <v>66</v>
      </c>
      <c r="D481" s="35">
        <f t="shared" ref="D481:E481" si="86">D49</f>
        <v>2</v>
      </c>
      <c r="E481" s="35">
        <f t="shared" si="86"/>
        <v>1993</v>
      </c>
      <c r="F481" s="35">
        <v>1.7135999999999998</v>
      </c>
      <c r="G481" s="35">
        <v>4.944</v>
      </c>
      <c r="H481" s="35">
        <v>13</v>
      </c>
      <c r="I481" s="35">
        <v>0.70559999999999989</v>
      </c>
      <c r="J481" s="43">
        <f t="shared" si="63"/>
        <v>0.64915199999999995</v>
      </c>
      <c r="K481" s="35">
        <v>184.15850222</v>
      </c>
    </row>
    <row r="482" spans="2:11" x14ac:dyDescent="0.25">
      <c r="B482" s="35" t="str">
        <f t="shared" si="61"/>
        <v>A2_2_1994</v>
      </c>
      <c r="C482" s="35" t="s">
        <v>66</v>
      </c>
      <c r="D482" s="35">
        <f t="shared" ref="D482:E482" si="87">D50</f>
        <v>2</v>
      </c>
      <c r="E482" s="35">
        <f t="shared" si="87"/>
        <v>1994</v>
      </c>
      <c r="F482" s="35">
        <v>1.7135999999999998</v>
      </c>
      <c r="G482" s="35">
        <v>4.944</v>
      </c>
      <c r="H482" s="35">
        <v>13</v>
      </c>
      <c r="I482" s="35">
        <v>0.70559999999999989</v>
      </c>
      <c r="J482" s="43">
        <f t="shared" si="63"/>
        <v>0.64915199999999995</v>
      </c>
      <c r="K482" s="35">
        <v>184.15850222</v>
      </c>
    </row>
    <row r="483" spans="2:11" x14ac:dyDescent="0.25">
      <c r="B483" s="35" t="str">
        <f t="shared" si="61"/>
        <v>A2_2_1995</v>
      </c>
      <c r="C483" s="35" t="s">
        <v>66</v>
      </c>
      <c r="D483" s="35">
        <f t="shared" ref="D483:E483" si="88">D51</f>
        <v>2</v>
      </c>
      <c r="E483" s="35">
        <f t="shared" si="88"/>
        <v>1995</v>
      </c>
      <c r="F483" s="35">
        <v>1.7135999999999998</v>
      </c>
      <c r="G483" s="35">
        <v>4.944</v>
      </c>
      <c r="H483" s="35">
        <v>13</v>
      </c>
      <c r="I483" s="35">
        <v>0.70559999999999989</v>
      </c>
      <c r="J483" s="43">
        <f t="shared" si="63"/>
        <v>0.64915199999999995</v>
      </c>
      <c r="K483" s="35">
        <v>184.15850222</v>
      </c>
    </row>
    <row r="484" spans="2:11" x14ac:dyDescent="0.25">
      <c r="B484" s="35" t="str">
        <f t="shared" si="61"/>
        <v>A2_2_1996</v>
      </c>
      <c r="C484" s="35" t="s">
        <v>66</v>
      </c>
      <c r="D484" s="35">
        <f t="shared" ref="D484:E484" si="89">D52</f>
        <v>2</v>
      </c>
      <c r="E484" s="35">
        <f t="shared" si="89"/>
        <v>1996</v>
      </c>
      <c r="F484" s="35">
        <v>1.7135999999999998</v>
      </c>
      <c r="G484" s="35">
        <v>4.944</v>
      </c>
      <c r="H484" s="35">
        <v>13</v>
      </c>
      <c r="I484" s="35">
        <v>0.70559999999999989</v>
      </c>
      <c r="J484" s="43">
        <f t="shared" si="63"/>
        <v>0.64915199999999995</v>
      </c>
      <c r="K484" s="35">
        <v>184.15850222</v>
      </c>
    </row>
    <row r="485" spans="2:11" x14ac:dyDescent="0.25">
      <c r="B485" s="35" t="str">
        <f t="shared" si="61"/>
        <v>A2_2_1997</v>
      </c>
      <c r="C485" s="35" t="s">
        <v>66</v>
      </c>
      <c r="D485" s="35">
        <f t="shared" ref="D485:E485" si="90">D53</f>
        <v>2</v>
      </c>
      <c r="E485" s="35">
        <f t="shared" si="90"/>
        <v>1997</v>
      </c>
      <c r="F485" s="35">
        <v>1.1780999999999999</v>
      </c>
      <c r="G485" s="35">
        <v>3.5947000000000005</v>
      </c>
      <c r="H485" s="35">
        <v>8.75</v>
      </c>
      <c r="I485" s="35">
        <v>0.57959999999999989</v>
      </c>
      <c r="J485" s="43">
        <f t="shared" si="63"/>
        <v>0.53323199999999993</v>
      </c>
      <c r="K485" s="35">
        <v>184.15850222</v>
      </c>
    </row>
    <row r="486" spans="2:11" x14ac:dyDescent="0.25">
      <c r="B486" s="35" t="str">
        <f t="shared" si="61"/>
        <v>A2_2_1998</v>
      </c>
      <c r="C486" s="35" t="s">
        <v>66</v>
      </c>
      <c r="D486" s="35">
        <f t="shared" ref="D486:E486" si="91">D54</f>
        <v>2</v>
      </c>
      <c r="E486" s="35">
        <f t="shared" si="91"/>
        <v>1998</v>
      </c>
      <c r="F486" s="35">
        <v>1.1780999999999999</v>
      </c>
      <c r="G486" s="35">
        <v>3.5947000000000005</v>
      </c>
      <c r="H486" s="35">
        <v>8.75</v>
      </c>
      <c r="I486" s="35">
        <v>0.57959999999999989</v>
      </c>
      <c r="J486" s="43">
        <f t="shared" si="63"/>
        <v>0.53323199999999993</v>
      </c>
      <c r="K486" s="35">
        <v>184.15850222</v>
      </c>
    </row>
    <row r="487" spans="2:11" x14ac:dyDescent="0.25">
      <c r="B487" s="35" t="str">
        <f t="shared" si="61"/>
        <v>A2_2_1999</v>
      </c>
      <c r="C487" s="35" t="s">
        <v>66</v>
      </c>
      <c r="D487" s="35">
        <f t="shared" ref="D487:E487" si="92">D55</f>
        <v>2</v>
      </c>
      <c r="E487" s="35">
        <f t="shared" si="92"/>
        <v>1999</v>
      </c>
      <c r="F487" s="35">
        <v>1.1780999999999999</v>
      </c>
      <c r="G487" s="35">
        <v>3.5947000000000005</v>
      </c>
      <c r="H487" s="35">
        <v>8.75</v>
      </c>
      <c r="I487" s="35">
        <v>0.57959999999999989</v>
      </c>
      <c r="J487" s="43">
        <f t="shared" si="63"/>
        <v>0.53323199999999993</v>
      </c>
      <c r="K487" s="35">
        <v>184.15850222</v>
      </c>
    </row>
    <row r="488" spans="2:11" x14ac:dyDescent="0.25">
      <c r="B488" s="35" t="str">
        <f t="shared" si="61"/>
        <v>A2_2_2000</v>
      </c>
      <c r="C488" s="35" t="s">
        <v>66</v>
      </c>
      <c r="D488" s="35">
        <f t="shared" ref="D488:E488" si="93">D56</f>
        <v>2</v>
      </c>
      <c r="E488" s="35">
        <f t="shared" si="93"/>
        <v>2000</v>
      </c>
      <c r="F488" s="35">
        <v>1.1780999999999999</v>
      </c>
      <c r="G488" s="35">
        <v>3.5947000000000005</v>
      </c>
      <c r="H488" s="35">
        <v>7.31</v>
      </c>
      <c r="I488" s="35">
        <v>0.57959999999999989</v>
      </c>
      <c r="J488" s="43">
        <f t="shared" si="63"/>
        <v>0.53323199999999993</v>
      </c>
      <c r="K488" s="35">
        <v>184.15850222</v>
      </c>
    </row>
    <row r="489" spans="2:11" x14ac:dyDescent="0.25">
      <c r="B489" s="35" t="str">
        <f t="shared" si="61"/>
        <v>A2_2_2001</v>
      </c>
      <c r="C489" s="35" t="s">
        <v>66</v>
      </c>
      <c r="D489" s="35">
        <f t="shared" ref="D489:E489" si="94">D57</f>
        <v>2</v>
      </c>
      <c r="E489" s="35">
        <f t="shared" si="94"/>
        <v>2001</v>
      </c>
      <c r="F489" s="35">
        <v>1.1780999999999999</v>
      </c>
      <c r="G489" s="35">
        <v>3.5947000000000005</v>
      </c>
      <c r="H489" s="35">
        <v>7.31</v>
      </c>
      <c r="I489" s="35">
        <v>0.57959999999999989</v>
      </c>
      <c r="J489" s="43">
        <f t="shared" si="63"/>
        <v>0.53323199999999993</v>
      </c>
      <c r="K489" s="35">
        <v>184.15850222</v>
      </c>
    </row>
    <row r="490" spans="2:11" x14ac:dyDescent="0.25">
      <c r="B490" s="35" t="str">
        <f t="shared" si="61"/>
        <v>A2_2_2002</v>
      </c>
      <c r="C490" s="35" t="s">
        <v>66</v>
      </c>
      <c r="D490" s="35">
        <f t="shared" ref="D490:E490" si="95">D58</f>
        <v>2</v>
      </c>
      <c r="E490" s="35">
        <f t="shared" si="95"/>
        <v>2002</v>
      </c>
      <c r="F490" s="35">
        <v>1.1780999999999999</v>
      </c>
      <c r="G490" s="35">
        <v>3.5947000000000005</v>
      </c>
      <c r="H490" s="35">
        <v>7.31</v>
      </c>
      <c r="I490" s="35">
        <v>0.57959999999999989</v>
      </c>
      <c r="J490" s="43">
        <f t="shared" si="63"/>
        <v>0.53323199999999993</v>
      </c>
      <c r="K490" s="35">
        <v>184.15850222</v>
      </c>
    </row>
    <row r="491" spans="2:11" x14ac:dyDescent="0.25">
      <c r="B491" s="35" t="str">
        <f t="shared" si="61"/>
        <v>A2_2_2003</v>
      </c>
      <c r="C491" s="35" t="s">
        <v>66</v>
      </c>
      <c r="D491" s="35">
        <f t="shared" ref="D491:E491" si="96">D59</f>
        <v>2</v>
      </c>
      <c r="E491" s="35">
        <f t="shared" si="96"/>
        <v>2003</v>
      </c>
      <c r="F491" s="35">
        <v>1.1780999999999999</v>
      </c>
      <c r="G491" s="35">
        <v>3.5947000000000005</v>
      </c>
      <c r="H491" s="35">
        <v>7.31</v>
      </c>
      <c r="I491" s="35">
        <v>0.57959999999999989</v>
      </c>
      <c r="J491" s="43">
        <f t="shared" si="63"/>
        <v>0.53323199999999993</v>
      </c>
      <c r="K491" s="35">
        <v>184.15850222</v>
      </c>
    </row>
    <row r="492" spans="2:11" x14ac:dyDescent="0.25">
      <c r="B492" s="35" t="str">
        <f t="shared" si="61"/>
        <v>A2_2_2004</v>
      </c>
      <c r="C492" s="35" t="s">
        <v>66</v>
      </c>
      <c r="D492" s="35">
        <f t="shared" ref="D492:E492" si="97">D60</f>
        <v>2</v>
      </c>
      <c r="E492" s="35">
        <f t="shared" si="97"/>
        <v>2004</v>
      </c>
      <c r="F492" s="35">
        <v>1.1780999999999999</v>
      </c>
      <c r="G492" s="35">
        <v>3.5947000000000005</v>
      </c>
      <c r="H492" s="35">
        <v>7.31</v>
      </c>
      <c r="I492" s="35">
        <v>0.57959999999999989</v>
      </c>
      <c r="J492" s="43">
        <f t="shared" si="63"/>
        <v>0.53323199999999993</v>
      </c>
      <c r="K492" s="35">
        <v>184.15850222</v>
      </c>
    </row>
    <row r="493" spans="2:11" x14ac:dyDescent="0.25">
      <c r="B493" s="35" t="str">
        <f t="shared" si="61"/>
        <v>A2_2_2005</v>
      </c>
      <c r="C493" s="35" t="s">
        <v>66</v>
      </c>
      <c r="D493" s="35">
        <f t="shared" ref="D493:E493" si="98">D61</f>
        <v>2</v>
      </c>
      <c r="E493" s="35">
        <f t="shared" si="98"/>
        <v>2005</v>
      </c>
      <c r="F493" s="35">
        <v>1.1780999999999999</v>
      </c>
      <c r="G493" s="35">
        <v>3.73</v>
      </c>
      <c r="H493" s="35">
        <v>5.32</v>
      </c>
      <c r="I493" s="35">
        <v>0.3</v>
      </c>
      <c r="J493" s="43">
        <f t="shared" si="63"/>
        <v>0.27600000000000002</v>
      </c>
      <c r="K493" s="35">
        <v>184.15850222</v>
      </c>
    </row>
    <row r="494" spans="2:11" x14ac:dyDescent="0.25">
      <c r="B494" s="35" t="str">
        <f t="shared" si="61"/>
        <v>A2_2_2006</v>
      </c>
      <c r="C494" s="35" t="s">
        <v>66</v>
      </c>
      <c r="D494" s="35">
        <f t="shared" ref="D494:E494" si="99">D62</f>
        <v>2</v>
      </c>
      <c r="E494" s="35">
        <f t="shared" si="99"/>
        <v>2006</v>
      </c>
      <c r="F494" s="35">
        <v>1.1780999999999999</v>
      </c>
      <c r="G494" s="35">
        <v>3.73</v>
      </c>
      <c r="H494" s="35">
        <v>5.32</v>
      </c>
      <c r="I494" s="35">
        <v>0.3</v>
      </c>
      <c r="J494" s="43">
        <f t="shared" si="63"/>
        <v>0.27600000000000002</v>
      </c>
      <c r="K494" s="35">
        <v>184.15850222</v>
      </c>
    </row>
    <row r="495" spans="2:11" x14ac:dyDescent="0.25">
      <c r="B495" s="35" t="str">
        <f t="shared" si="61"/>
        <v>A2_2_2007</v>
      </c>
      <c r="C495" s="35" t="s">
        <v>66</v>
      </c>
      <c r="D495" s="35">
        <f t="shared" ref="D495:E495" si="100">D63</f>
        <v>2</v>
      </c>
      <c r="E495" s="35">
        <f t="shared" si="100"/>
        <v>2007</v>
      </c>
      <c r="F495" s="35">
        <v>1.1780999999999999</v>
      </c>
      <c r="G495" s="35">
        <v>3.73</v>
      </c>
      <c r="H495" s="35">
        <v>5.32</v>
      </c>
      <c r="I495" s="35">
        <v>0.3</v>
      </c>
      <c r="J495" s="43">
        <f t="shared" si="63"/>
        <v>0.27600000000000002</v>
      </c>
      <c r="K495" s="35">
        <v>184.15850222</v>
      </c>
    </row>
    <row r="496" spans="2:11" x14ac:dyDescent="0.25">
      <c r="B496" s="35" t="str">
        <f t="shared" si="61"/>
        <v>A2_2_2008</v>
      </c>
      <c r="C496" s="35" t="s">
        <v>66</v>
      </c>
      <c r="D496" s="35">
        <f t="shared" ref="D496:E496" si="101">D64</f>
        <v>2</v>
      </c>
      <c r="E496" s="35">
        <f t="shared" si="101"/>
        <v>2008</v>
      </c>
      <c r="F496" s="35">
        <v>1.1780999999999999</v>
      </c>
      <c r="G496" s="35">
        <v>3.73</v>
      </c>
      <c r="H496" s="35">
        <v>5.32</v>
      </c>
      <c r="I496" s="35">
        <v>0.3</v>
      </c>
      <c r="J496" s="43">
        <f t="shared" si="63"/>
        <v>0.27600000000000002</v>
      </c>
      <c r="K496" s="35">
        <v>184.15850222</v>
      </c>
    </row>
    <row r="497" spans="2:11" x14ac:dyDescent="0.25">
      <c r="B497" s="35" t="str">
        <f t="shared" si="61"/>
        <v>A2_2_2009</v>
      </c>
      <c r="C497" s="35" t="s">
        <v>66</v>
      </c>
      <c r="D497" s="35">
        <f t="shared" ref="D497:E497" si="102">D65</f>
        <v>2</v>
      </c>
      <c r="E497" s="35">
        <f t="shared" si="102"/>
        <v>2009</v>
      </c>
      <c r="F497" s="35">
        <v>1.1780999999999999</v>
      </c>
      <c r="G497" s="35">
        <v>3.73</v>
      </c>
      <c r="H497" s="35">
        <v>5.32</v>
      </c>
      <c r="I497" s="35">
        <v>0.22</v>
      </c>
      <c r="J497" s="43">
        <f t="shared" si="63"/>
        <v>0.2024</v>
      </c>
      <c r="K497" s="35">
        <v>184.15850222</v>
      </c>
    </row>
    <row r="498" spans="2:11" x14ac:dyDescent="0.25">
      <c r="B498" s="35" t="str">
        <f t="shared" si="61"/>
        <v>A2_2_2010</v>
      </c>
      <c r="C498" s="35" t="s">
        <v>66</v>
      </c>
      <c r="D498" s="35">
        <f t="shared" ref="D498:E498" si="103">D66</f>
        <v>2</v>
      </c>
      <c r="E498" s="35">
        <f t="shared" si="103"/>
        <v>2010</v>
      </c>
      <c r="F498" s="35">
        <v>1.1780999999999999</v>
      </c>
      <c r="G498" s="35">
        <v>3.73</v>
      </c>
      <c r="H498" s="35">
        <v>5.32</v>
      </c>
      <c r="I498" s="35">
        <v>0.22</v>
      </c>
      <c r="J498" s="43">
        <f t="shared" si="63"/>
        <v>0.2024</v>
      </c>
      <c r="K498" s="35">
        <v>184.15850222</v>
      </c>
    </row>
    <row r="499" spans="2:11" x14ac:dyDescent="0.25">
      <c r="B499" s="35" t="str">
        <f t="shared" si="61"/>
        <v>A2_2_2011</v>
      </c>
      <c r="C499" s="35" t="s">
        <v>66</v>
      </c>
      <c r="D499" s="35">
        <f t="shared" ref="D499:E499" si="104">D67</f>
        <v>2</v>
      </c>
      <c r="E499" s="35">
        <f t="shared" si="104"/>
        <v>2011</v>
      </c>
      <c r="F499" s="35">
        <v>1.1780999999999999</v>
      </c>
      <c r="G499" s="35">
        <v>3.73</v>
      </c>
      <c r="H499" s="35">
        <v>5.32</v>
      </c>
      <c r="I499" s="35">
        <v>0.22</v>
      </c>
      <c r="J499" s="43">
        <f t="shared" si="63"/>
        <v>0.2024</v>
      </c>
      <c r="K499" s="35">
        <v>184.15850222</v>
      </c>
    </row>
    <row r="500" spans="2:11" x14ac:dyDescent="0.25">
      <c r="B500" s="35" t="str">
        <f t="shared" si="61"/>
        <v>A2_2_2012</v>
      </c>
      <c r="C500" s="35" t="s">
        <v>66</v>
      </c>
      <c r="D500" s="35">
        <f t="shared" ref="D500:E500" si="105">D68</f>
        <v>2</v>
      </c>
      <c r="E500" s="35">
        <f t="shared" si="105"/>
        <v>2012</v>
      </c>
      <c r="F500" s="35">
        <v>1.1780999999999999</v>
      </c>
      <c r="G500" s="35">
        <v>3.73</v>
      </c>
      <c r="H500" s="35">
        <v>5.32</v>
      </c>
      <c r="I500" s="35">
        <v>0.22</v>
      </c>
      <c r="J500" s="43">
        <f t="shared" si="63"/>
        <v>0.2024</v>
      </c>
      <c r="K500" s="35">
        <v>184.15850222</v>
      </c>
    </row>
    <row r="501" spans="2:11" x14ac:dyDescent="0.25">
      <c r="B501" s="35" t="str">
        <f t="shared" si="61"/>
        <v>A2_2_2013</v>
      </c>
      <c r="C501" s="35" t="s">
        <v>66</v>
      </c>
      <c r="D501" s="35">
        <f t="shared" ref="D501:E501" si="106">D69</f>
        <v>2</v>
      </c>
      <c r="E501" s="35">
        <f t="shared" si="106"/>
        <v>2013</v>
      </c>
      <c r="F501" s="35">
        <v>1.1780999999999999</v>
      </c>
      <c r="G501" s="35">
        <v>3.73</v>
      </c>
      <c r="H501" s="35">
        <v>5.32</v>
      </c>
      <c r="I501" s="35">
        <v>0.22</v>
      </c>
      <c r="J501" s="43">
        <f t="shared" si="63"/>
        <v>0.2024</v>
      </c>
      <c r="K501" s="35">
        <v>184.15850222</v>
      </c>
    </row>
    <row r="502" spans="2:11" x14ac:dyDescent="0.25">
      <c r="B502" s="35" t="str">
        <f t="shared" si="61"/>
        <v>A2_2_2014</v>
      </c>
      <c r="C502" s="35" t="s">
        <v>66</v>
      </c>
      <c r="D502" s="35">
        <f t="shared" ref="D502:E502" si="107">D70</f>
        <v>2</v>
      </c>
      <c r="E502" s="35">
        <f t="shared" si="107"/>
        <v>2014</v>
      </c>
      <c r="F502" s="35">
        <v>1.1780999999999999</v>
      </c>
      <c r="G502" s="35">
        <v>3.73</v>
      </c>
      <c r="H502" s="35">
        <v>5.32</v>
      </c>
      <c r="I502" s="35">
        <v>0.22</v>
      </c>
      <c r="J502" s="43">
        <f t="shared" si="63"/>
        <v>0.2024</v>
      </c>
      <c r="K502" s="35">
        <v>184.15850222</v>
      </c>
    </row>
    <row r="503" spans="2:11" x14ac:dyDescent="0.25">
      <c r="B503" s="35" t="str">
        <f t="shared" si="61"/>
        <v>A2_2_2015</v>
      </c>
      <c r="C503" s="35" t="s">
        <v>66</v>
      </c>
      <c r="D503" s="35">
        <f t="shared" ref="D503:E503" si="108">D71</f>
        <v>2</v>
      </c>
      <c r="E503" s="35">
        <f t="shared" si="108"/>
        <v>2015</v>
      </c>
      <c r="F503" s="35">
        <v>1.1780999999999999</v>
      </c>
      <c r="G503" s="35">
        <v>3.73</v>
      </c>
      <c r="H503" s="35">
        <v>5.32</v>
      </c>
      <c r="I503" s="35">
        <v>0.22</v>
      </c>
      <c r="J503" s="43">
        <f t="shared" si="63"/>
        <v>0.2024</v>
      </c>
      <c r="K503" s="35">
        <v>184.15850222</v>
      </c>
    </row>
    <row r="504" spans="2:11" x14ac:dyDescent="0.25">
      <c r="B504" s="35" t="str">
        <f t="shared" si="61"/>
        <v>A2_2_2016</v>
      </c>
      <c r="C504" s="35" t="s">
        <v>66</v>
      </c>
      <c r="D504" s="35">
        <f t="shared" ref="D504:E504" si="109">D72</f>
        <v>2</v>
      </c>
      <c r="E504" s="35">
        <f t="shared" si="109"/>
        <v>2016</v>
      </c>
      <c r="F504" s="35">
        <v>1.1780999999999999</v>
      </c>
      <c r="G504" s="35">
        <v>3.73</v>
      </c>
      <c r="H504" s="35">
        <v>5.32</v>
      </c>
      <c r="I504" s="35">
        <v>0.22</v>
      </c>
      <c r="J504" s="43">
        <f t="shared" si="63"/>
        <v>0.2024</v>
      </c>
      <c r="K504" s="35">
        <v>184.15850222</v>
      </c>
    </row>
    <row r="505" spans="2:11" x14ac:dyDescent="0.25">
      <c r="B505" s="35" t="str">
        <f t="shared" si="61"/>
        <v>A2_2_2017</v>
      </c>
      <c r="C505" s="35" t="s">
        <v>66</v>
      </c>
      <c r="D505" s="35">
        <f t="shared" ref="D505:E505" si="110">D73</f>
        <v>2</v>
      </c>
      <c r="E505" s="35">
        <f t="shared" si="110"/>
        <v>2017</v>
      </c>
      <c r="F505" s="35">
        <v>1.1780999999999999</v>
      </c>
      <c r="G505" s="35">
        <v>3.73</v>
      </c>
      <c r="H505" s="35">
        <v>5.32</v>
      </c>
      <c r="I505" s="35">
        <v>0.22</v>
      </c>
      <c r="J505" s="43">
        <f t="shared" si="63"/>
        <v>0.2024</v>
      </c>
      <c r="K505" s="35">
        <v>184.15850222</v>
      </c>
    </row>
    <row r="506" spans="2:11" x14ac:dyDescent="0.25">
      <c r="B506" s="35" t="str">
        <f t="shared" si="61"/>
        <v>A2_2_2018</v>
      </c>
      <c r="C506" s="35" t="s">
        <v>66</v>
      </c>
      <c r="D506" s="35">
        <f t="shared" ref="D506:E506" si="111">D74</f>
        <v>2</v>
      </c>
      <c r="E506" s="35">
        <f t="shared" si="111"/>
        <v>2018</v>
      </c>
      <c r="F506" s="35">
        <v>1.1780999999999999</v>
      </c>
      <c r="G506" s="35">
        <v>3.73</v>
      </c>
      <c r="H506" s="35">
        <v>5.32</v>
      </c>
      <c r="I506" s="35">
        <v>0.22</v>
      </c>
      <c r="J506" s="43">
        <f t="shared" si="63"/>
        <v>0.2024</v>
      </c>
      <c r="K506" s="35">
        <v>184.15850222</v>
      </c>
    </row>
    <row r="507" spans="2:11" x14ac:dyDescent="0.25">
      <c r="B507" s="35" t="str">
        <f t="shared" si="61"/>
        <v>A2_2_2019</v>
      </c>
      <c r="C507" s="35" t="s">
        <v>66</v>
      </c>
      <c r="D507" s="35">
        <f t="shared" ref="D507:E507" si="112">D75</f>
        <v>2</v>
      </c>
      <c r="E507" s="35">
        <f t="shared" si="112"/>
        <v>2019</v>
      </c>
      <c r="F507" s="35">
        <v>1.1780999999999999</v>
      </c>
      <c r="G507" s="35">
        <v>3.73</v>
      </c>
      <c r="H507" s="35">
        <v>5.32</v>
      </c>
      <c r="I507" s="35">
        <v>0.22</v>
      </c>
      <c r="J507" s="43">
        <f t="shared" si="63"/>
        <v>0.2024</v>
      </c>
      <c r="K507" s="35">
        <v>184.15850222</v>
      </c>
    </row>
    <row r="508" spans="2:11" x14ac:dyDescent="0.25">
      <c r="B508" s="35" t="str">
        <f t="shared" si="61"/>
        <v>A2_2_2020</v>
      </c>
      <c r="C508" s="35" t="s">
        <v>66</v>
      </c>
      <c r="D508" s="35">
        <f t="shared" ref="D508:E508" si="113">D76</f>
        <v>2</v>
      </c>
      <c r="E508" s="35">
        <f t="shared" si="113"/>
        <v>2020</v>
      </c>
      <c r="F508" s="35">
        <v>1.1780999999999999</v>
      </c>
      <c r="G508" s="35">
        <v>3.73</v>
      </c>
      <c r="H508" s="35">
        <v>5.32</v>
      </c>
      <c r="I508" s="35">
        <v>0.22</v>
      </c>
      <c r="J508" s="43">
        <f t="shared" si="63"/>
        <v>0.2024</v>
      </c>
      <c r="K508" s="35">
        <v>184.15850222</v>
      </c>
    </row>
    <row r="509" spans="2:11" x14ac:dyDescent="0.25">
      <c r="B509" s="35" t="str">
        <f t="shared" si="61"/>
        <v>A2_3_1969</v>
      </c>
      <c r="C509" s="35" t="s">
        <v>66</v>
      </c>
      <c r="D509" s="35">
        <f t="shared" ref="D509:E509" si="114">D77</f>
        <v>3</v>
      </c>
      <c r="E509" s="35">
        <f t="shared" si="114"/>
        <v>1969</v>
      </c>
      <c r="F509" s="35">
        <v>1.5708</v>
      </c>
      <c r="G509" s="35">
        <v>4.5320000000000009</v>
      </c>
      <c r="H509" s="35">
        <v>14</v>
      </c>
      <c r="I509" s="35">
        <v>0.64680000000000004</v>
      </c>
      <c r="J509" s="43">
        <f t="shared" si="63"/>
        <v>0.59505600000000003</v>
      </c>
      <c r="K509" s="35">
        <v>184.15850222</v>
      </c>
    </row>
    <row r="510" spans="2:11" x14ac:dyDescent="0.25">
      <c r="B510" s="35" t="str">
        <f t="shared" si="61"/>
        <v>A2_3_1970</v>
      </c>
      <c r="C510" s="35" t="s">
        <v>66</v>
      </c>
      <c r="D510" s="35">
        <f t="shared" ref="D510:E510" si="115">D78</f>
        <v>3</v>
      </c>
      <c r="E510" s="35">
        <f t="shared" si="115"/>
        <v>1970</v>
      </c>
      <c r="F510" s="35">
        <v>1.5708</v>
      </c>
      <c r="G510" s="35">
        <v>4.5320000000000009</v>
      </c>
      <c r="H510" s="35">
        <v>14</v>
      </c>
      <c r="I510" s="35">
        <v>0.64680000000000004</v>
      </c>
      <c r="J510" s="43">
        <f t="shared" si="63"/>
        <v>0.59505600000000003</v>
      </c>
      <c r="K510" s="35">
        <v>184.15850222</v>
      </c>
    </row>
    <row r="511" spans="2:11" x14ac:dyDescent="0.25">
      <c r="B511" s="35" t="str">
        <f t="shared" si="61"/>
        <v>A2_3_1971</v>
      </c>
      <c r="C511" s="35" t="s">
        <v>66</v>
      </c>
      <c r="D511" s="35">
        <f t="shared" ref="D511:E511" si="116">D79</f>
        <v>3</v>
      </c>
      <c r="E511" s="35">
        <f t="shared" si="116"/>
        <v>1971</v>
      </c>
      <c r="F511" s="35">
        <v>1.3089999999999999</v>
      </c>
      <c r="G511" s="35">
        <v>4.5320000000000009</v>
      </c>
      <c r="H511" s="35">
        <v>13</v>
      </c>
      <c r="I511" s="35">
        <v>0.5544</v>
      </c>
      <c r="J511" s="43">
        <f t="shared" si="63"/>
        <v>0.51004800000000006</v>
      </c>
      <c r="K511" s="35">
        <v>184.15850222</v>
      </c>
    </row>
    <row r="512" spans="2:11" x14ac:dyDescent="0.25">
      <c r="B512" s="35" t="str">
        <f t="shared" si="61"/>
        <v>A2_3_1972</v>
      </c>
      <c r="C512" s="35" t="s">
        <v>66</v>
      </c>
      <c r="D512" s="35">
        <f t="shared" ref="D512:E512" si="117">D80</f>
        <v>3</v>
      </c>
      <c r="E512" s="35">
        <f t="shared" si="117"/>
        <v>1972</v>
      </c>
      <c r="F512" s="35">
        <v>1.3089999999999999</v>
      </c>
      <c r="G512" s="35">
        <v>4.5320000000000009</v>
      </c>
      <c r="H512" s="35">
        <v>13</v>
      </c>
      <c r="I512" s="35">
        <v>0.5544</v>
      </c>
      <c r="J512" s="43">
        <f t="shared" si="63"/>
        <v>0.51004800000000006</v>
      </c>
      <c r="K512" s="35">
        <v>184.15850222</v>
      </c>
    </row>
    <row r="513" spans="2:11" x14ac:dyDescent="0.25">
      <c r="B513" s="35" t="str">
        <f t="shared" si="61"/>
        <v>A2_3_1973</v>
      </c>
      <c r="C513" s="35" t="s">
        <v>66</v>
      </c>
      <c r="D513" s="35">
        <f t="shared" ref="D513:E513" si="118">D81</f>
        <v>3</v>
      </c>
      <c r="E513" s="35">
        <f t="shared" si="118"/>
        <v>1973</v>
      </c>
      <c r="F513" s="35">
        <v>1.3089999999999999</v>
      </c>
      <c r="G513" s="35">
        <v>4.5320000000000009</v>
      </c>
      <c r="H513" s="35">
        <v>13</v>
      </c>
      <c r="I513" s="35">
        <v>0.5544</v>
      </c>
      <c r="J513" s="43">
        <f t="shared" si="63"/>
        <v>0.51004800000000006</v>
      </c>
      <c r="K513" s="35">
        <v>184.15850222</v>
      </c>
    </row>
    <row r="514" spans="2:11" x14ac:dyDescent="0.25">
      <c r="B514" s="35" t="str">
        <f t="shared" si="61"/>
        <v>A2_3_1974</v>
      </c>
      <c r="C514" s="35" t="s">
        <v>66</v>
      </c>
      <c r="D514" s="35">
        <f t="shared" ref="D514:E514" si="119">D82</f>
        <v>3</v>
      </c>
      <c r="E514" s="35">
        <f t="shared" si="119"/>
        <v>1974</v>
      </c>
      <c r="F514" s="35">
        <v>1.3089999999999999</v>
      </c>
      <c r="G514" s="35">
        <v>4.5320000000000009</v>
      </c>
      <c r="H514" s="35">
        <v>13</v>
      </c>
      <c r="I514" s="35">
        <v>0.5544</v>
      </c>
      <c r="J514" s="43">
        <f t="shared" si="63"/>
        <v>0.51004800000000006</v>
      </c>
      <c r="K514" s="35">
        <v>184.15850222</v>
      </c>
    </row>
    <row r="515" spans="2:11" x14ac:dyDescent="0.25">
      <c r="B515" s="35" t="str">
        <f t="shared" si="61"/>
        <v>A2_3_1975</v>
      </c>
      <c r="C515" s="35" t="s">
        <v>66</v>
      </c>
      <c r="D515" s="35">
        <f t="shared" ref="D515:E515" si="120">D83</f>
        <v>3</v>
      </c>
      <c r="E515" s="35">
        <f t="shared" si="120"/>
        <v>1975</v>
      </c>
      <c r="F515" s="35">
        <v>1.3089999999999999</v>
      </c>
      <c r="G515" s="35">
        <v>4.5320000000000009</v>
      </c>
      <c r="H515" s="35">
        <v>13</v>
      </c>
      <c r="I515" s="35">
        <v>0.5544</v>
      </c>
      <c r="J515" s="43">
        <f t="shared" si="63"/>
        <v>0.51004800000000006</v>
      </c>
      <c r="K515" s="35">
        <v>184.15850222</v>
      </c>
    </row>
    <row r="516" spans="2:11" x14ac:dyDescent="0.25">
      <c r="B516" s="35" t="str">
        <f t="shared" si="61"/>
        <v>A2_3_1976</v>
      </c>
      <c r="C516" s="35" t="s">
        <v>66</v>
      </c>
      <c r="D516" s="35">
        <f t="shared" ref="D516:E516" si="121">D84</f>
        <v>3</v>
      </c>
      <c r="E516" s="35">
        <f t="shared" si="121"/>
        <v>1976</v>
      </c>
      <c r="F516" s="35">
        <v>1.3089999999999999</v>
      </c>
      <c r="G516" s="35">
        <v>4.5320000000000009</v>
      </c>
      <c r="H516" s="35">
        <v>13</v>
      </c>
      <c r="I516" s="35">
        <v>0.5544</v>
      </c>
      <c r="J516" s="43">
        <f t="shared" si="63"/>
        <v>0.51004800000000006</v>
      </c>
      <c r="K516" s="35">
        <v>184.15850222</v>
      </c>
    </row>
    <row r="517" spans="2:11" x14ac:dyDescent="0.25">
      <c r="B517" s="35" t="str">
        <f t="shared" si="61"/>
        <v>A2_3_1977</v>
      </c>
      <c r="C517" s="35" t="s">
        <v>66</v>
      </c>
      <c r="D517" s="35">
        <f t="shared" ref="D517:E517" si="122">D85</f>
        <v>3</v>
      </c>
      <c r="E517" s="35">
        <f t="shared" si="122"/>
        <v>1977</v>
      </c>
      <c r="F517" s="35">
        <v>1.3089999999999999</v>
      </c>
      <c r="G517" s="35">
        <v>4.5320000000000009</v>
      </c>
      <c r="H517" s="35">
        <v>13</v>
      </c>
      <c r="I517" s="35">
        <v>0.5544</v>
      </c>
      <c r="J517" s="43">
        <f t="shared" si="63"/>
        <v>0.51004800000000006</v>
      </c>
      <c r="K517" s="35">
        <v>184.15850222</v>
      </c>
    </row>
    <row r="518" spans="2:11" x14ac:dyDescent="0.25">
      <c r="B518" s="35" t="str">
        <f t="shared" si="61"/>
        <v>A2_3_1978</v>
      </c>
      <c r="C518" s="35" t="s">
        <v>66</v>
      </c>
      <c r="D518" s="35">
        <f t="shared" ref="D518:E518" si="123">D86</f>
        <v>3</v>
      </c>
      <c r="E518" s="35">
        <f t="shared" si="123"/>
        <v>1978</v>
      </c>
      <c r="F518" s="35">
        <v>1.3089999999999999</v>
      </c>
      <c r="G518" s="35">
        <v>4.5320000000000009</v>
      </c>
      <c r="H518" s="35">
        <v>13</v>
      </c>
      <c r="I518" s="35">
        <v>0.5544</v>
      </c>
      <c r="J518" s="43">
        <f t="shared" si="63"/>
        <v>0.51004800000000006</v>
      </c>
      <c r="K518" s="35">
        <v>184.15850222</v>
      </c>
    </row>
    <row r="519" spans="2:11" x14ac:dyDescent="0.25">
      <c r="B519" s="35" t="str">
        <f t="shared" si="61"/>
        <v>A2_3_1979</v>
      </c>
      <c r="C519" s="35" t="s">
        <v>66</v>
      </c>
      <c r="D519" s="35">
        <f t="shared" ref="D519:E519" si="124">D87</f>
        <v>3</v>
      </c>
      <c r="E519" s="35">
        <f t="shared" si="124"/>
        <v>1979</v>
      </c>
      <c r="F519" s="35">
        <v>1.19</v>
      </c>
      <c r="G519" s="35">
        <v>4.5320000000000009</v>
      </c>
      <c r="H519" s="35">
        <v>12</v>
      </c>
      <c r="I519" s="35">
        <v>0.46200000000000002</v>
      </c>
      <c r="J519" s="43">
        <f t="shared" si="63"/>
        <v>0.42504000000000003</v>
      </c>
      <c r="K519" s="35">
        <v>184.15850222</v>
      </c>
    </row>
    <row r="520" spans="2:11" x14ac:dyDescent="0.25">
      <c r="B520" s="35" t="str">
        <f t="shared" si="61"/>
        <v>A2_3_1980</v>
      </c>
      <c r="C520" s="35" t="s">
        <v>66</v>
      </c>
      <c r="D520" s="35">
        <f t="shared" ref="D520:E520" si="125">D88</f>
        <v>3</v>
      </c>
      <c r="E520" s="35">
        <f t="shared" si="125"/>
        <v>1980</v>
      </c>
      <c r="F520" s="35">
        <v>1.19</v>
      </c>
      <c r="G520" s="35">
        <v>4.5320000000000009</v>
      </c>
      <c r="H520" s="35">
        <v>12</v>
      </c>
      <c r="I520" s="35">
        <v>0.46200000000000002</v>
      </c>
      <c r="J520" s="43">
        <f t="shared" si="63"/>
        <v>0.42504000000000003</v>
      </c>
      <c r="K520" s="35">
        <v>184.15850222</v>
      </c>
    </row>
    <row r="521" spans="2:11" x14ac:dyDescent="0.25">
      <c r="B521" s="35" t="str">
        <f t="shared" si="61"/>
        <v>A2_3_1981</v>
      </c>
      <c r="C521" s="35" t="s">
        <v>66</v>
      </c>
      <c r="D521" s="35">
        <f t="shared" ref="D521:E521" si="126">D89</f>
        <v>3</v>
      </c>
      <c r="E521" s="35">
        <f t="shared" si="126"/>
        <v>1981</v>
      </c>
      <c r="F521" s="35">
        <v>1.19</v>
      </c>
      <c r="G521" s="35">
        <v>4.5320000000000009</v>
      </c>
      <c r="H521" s="35">
        <v>12</v>
      </c>
      <c r="I521" s="35">
        <v>0.46200000000000002</v>
      </c>
      <c r="J521" s="43">
        <f t="shared" si="63"/>
        <v>0.42504000000000003</v>
      </c>
      <c r="K521" s="35">
        <v>184.15850222</v>
      </c>
    </row>
    <row r="522" spans="2:11" x14ac:dyDescent="0.25">
      <c r="B522" s="35" t="str">
        <f t="shared" ref="B522:B585" si="127">C522&amp;"_"&amp;D522&amp;"_"&amp;E522</f>
        <v>A2_3_1982</v>
      </c>
      <c r="C522" s="35" t="s">
        <v>66</v>
      </c>
      <c r="D522" s="35">
        <f t="shared" ref="D522:E522" si="128">D90</f>
        <v>3</v>
      </c>
      <c r="E522" s="35">
        <f t="shared" si="128"/>
        <v>1982</v>
      </c>
      <c r="F522" s="35">
        <v>1.19</v>
      </c>
      <c r="G522" s="35">
        <v>4.5320000000000009</v>
      </c>
      <c r="H522" s="35">
        <v>12</v>
      </c>
      <c r="I522" s="35">
        <v>0.46200000000000002</v>
      </c>
      <c r="J522" s="43">
        <f t="shared" ref="J522:J585" si="129">0.92*I522</f>
        <v>0.42504000000000003</v>
      </c>
      <c r="K522" s="35">
        <v>184.15850222</v>
      </c>
    </row>
    <row r="523" spans="2:11" x14ac:dyDescent="0.25">
      <c r="B523" s="35" t="str">
        <f t="shared" si="127"/>
        <v>A2_3_1983</v>
      </c>
      <c r="C523" s="35" t="s">
        <v>66</v>
      </c>
      <c r="D523" s="35">
        <f t="shared" ref="D523:E523" si="130">D91</f>
        <v>3</v>
      </c>
      <c r="E523" s="35">
        <f t="shared" si="130"/>
        <v>1983</v>
      </c>
      <c r="F523" s="35">
        <v>1.19</v>
      </c>
      <c r="G523" s="35">
        <v>4.5320000000000009</v>
      </c>
      <c r="H523" s="35">
        <v>12</v>
      </c>
      <c r="I523" s="35">
        <v>0.46200000000000002</v>
      </c>
      <c r="J523" s="43">
        <f t="shared" si="129"/>
        <v>0.42504000000000003</v>
      </c>
      <c r="K523" s="35">
        <v>184.15850222</v>
      </c>
    </row>
    <row r="524" spans="2:11" x14ac:dyDescent="0.25">
      <c r="B524" s="35" t="str">
        <f t="shared" si="127"/>
        <v>A2_3_1984</v>
      </c>
      <c r="C524" s="35" t="s">
        <v>66</v>
      </c>
      <c r="D524" s="35">
        <f t="shared" ref="D524:E524" si="131">D92</f>
        <v>3</v>
      </c>
      <c r="E524" s="35">
        <f t="shared" si="131"/>
        <v>1984</v>
      </c>
      <c r="F524" s="35">
        <v>1.1185999999999998</v>
      </c>
      <c r="G524" s="35">
        <v>4.4290000000000003</v>
      </c>
      <c r="H524" s="35">
        <v>11</v>
      </c>
      <c r="I524" s="35">
        <v>0.46200000000000002</v>
      </c>
      <c r="J524" s="43">
        <f t="shared" si="129"/>
        <v>0.42504000000000003</v>
      </c>
      <c r="K524" s="35">
        <v>184.15850222</v>
      </c>
    </row>
    <row r="525" spans="2:11" x14ac:dyDescent="0.25">
      <c r="B525" s="35" t="str">
        <f t="shared" si="127"/>
        <v>A2_3_1985</v>
      </c>
      <c r="C525" s="35" t="s">
        <v>66</v>
      </c>
      <c r="D525" s="35">
        <f t="shared" ref="D525:E525" si="132">D93</f>
        <v>3</v>
      </c>
      <c r="E525" s="35">
        <f t="shared" si="132"/>
        <v>1985</v>
      </c>
      <c r="F525" s="35">
        <v>1.1185999999999998</v>
      </c>
      <c r="G525" s="35">
        <v>4.4290000000000003</v>
      </c>
      <c r="H525" s="35">
        <v>11</v>
      </c>
      <c r="I525" s="35">
        <v>0.46200000000000002</v>
      </c>
      <c r="J525" s="43">
        <f t="shared" si="129"/>
        <v>0.42504000000000003</v>
      </c>
      <c r="K525" s="35">
        <v>184.15850222</v>
      </c>
    </row>
    <row r="526" spans="2:11" x14ac:dyDescent="0.25">
      <c r="B526" s="35" t="str">
        <f t="shared" si="127"/>
        <v>A2_3_1986</v>
      </c>
      <c r="C526" s="35" t="s">
        <v>66</v>
      </c>
      <c r="D526" s="35">
        <f t="shared" ref="D526:E526" si="133">D94</f>
        <v>3</v>
      </c>
      <c r="E526" s="35">
        <f t="shared" si="133"/>
        <v>1986</v>
      </c>
      <c r="F526" s="35">
        <v>1.1185999999999998</v>
      </c>
      <c r="G526" s="35">
        <v>4.4290000000000003</v>
      </c>
      <c r="H526" s="35">
        <v>11</v>
      </c>
      <c r="I526" s="35">
        <v>0.46200000000000002</v>
      </c>
      <c r="J526" s="43">
        <f t="shared" si="129"/>
        <v>0.42504000000000003</v>
      </c>
      <c r="K526" s="35">
        <v>184.15850222</v>
      </c>
    </row>
    <row r="527" spans="2:11" x14ac:dyDescent="0.25">
      <c r="B527" s="35" t="str">
        <f t="shared" si="127"/>
        <v>A2_3_1987</v>
      </c>
      <c r="C527" s="35" t="s">
        <v>66</v>
      </c>
      <c r="D527" s="35">
        <f t="shared" ref="D527:E527" si="134">D95</f>
        <v>3</v>
      </c>
      <c r="E527" s="35">
        <f t="shared" si="134"/>
        <v>1987</v>
      </c>
      <c r="F527" s="35">
        <v>1.0471999999999999</v>
      </c>
      <c r="G527" s="35">
        <v>4.3260000000000005</v>
      </c>
      <c r="H527" s="35">
        <v>11</v>
      </c>
      <c r="I527" s="35">
        <v>0.46200000000000002</v>
      </c>
      <c r="J527" s="43">
        <f t="shared" si="129"/>
        <v>0.42504000000000003</v>
      </c>
      <c r="K527" s="35">
        <v>184.15850222</v>
      </c>
    </row>
    <row r="528" spans="2:11" x14ac:dyDescent="0.25">
      <c r="B528" s="35" t="str">
        <f t="shared" si="127"/>
        <v>A2_3_1988</v>
      </c>
      <c r="C528" s="35" t="s">
        <v>66</v>
      </c>
      <c r="D528" s="35">
        <f t="shared" ref="D528:E528" si="135">D96</f>
        <v>3</v>
      </c>
      <c r="E528" s="35">
        <f t="shared" si="135"/>
        <v>1988</v>
      </c>
      <c r="F528" s="35">
        <v>1.0471999999999999</v>
      </c>
      <c r="G528" s="35">
        <v>4.3260000000000005</v>
      </c>
      <c r="H528" s="35">
        <v>11</v>
      </c>
      <c r="I528" s="35">
        <v>0.46200000000000002</v>
      </c>
      <c r="J528" s="43">
        <f t="shared" si="129"/>
        <v>0.42504000000000003</v>
      </c>
      <c r="K528" s="35">
        <v>184.15850222</v>
      </c>
    </row>
    <row r="529" spans="2:11" x14ac:dyDescent="0.25">
      <c r="B529" s="35" t="str">
        <f t="shared" si="127"/>
        <v>A2_3_1989</v>
      </c>
      <c r="C529" s="35" t="s">
        <v>66</v>
      </c>
      <c r="D529" s="35">
        <f t="shared" ref="D529:E529" si="136">D97</f>
        <v>3</v>
      </c>
      <c r="E529" s="35">
        <f t="shared" si="136"/>
        <v>1989</v>
      </c>
      <c r="F529" s="35">
        <v>1.0471999999999999</v>
      </c>
      <c r="G529" s="35">
        <v>4.3260000000000005</v>
      </c>
      <c r="H529" s="35">
        <v>11</v>
      </c>
      <c r="I529" s="35">
        <v>0.46200000000000002</v>
      </c>
      <c r="J529" s="43">
        <f t="shared" si="129"/>
        <v>0.42504000000000003</v>
      </c>
      <c r="K529" s="35">
        <v>184.15850222</v>
      </c>
    </row>
    <row r="530" spans="2:11" x14ac:dyDescent="0.25">
      <c r="B530" s="35" t="str">
        <f t="shared" si="127"/>
        <v>A2_3_1990</v>
      </c>
      <c r="C530" s="35" t="s">
        <v>66</v>
      </c>
      <c r="D530" s="35">
        <f t="shared" ref="D530:E530" si="137">D98</f>
        <v>3</v>
      </c>
      <c r="E530" s="35">
        <f t="shared" si="137"/>
        <v>1990</v>
      </c>
      <c r="F530" s="35">
        <v>1.0471999999999999</v>
      </c>
      <c r="G530" s="35">
        <v>4.3260000000000005</v>
      </c>
      <c r="H530" s="35">
        <v>11</v>
      </c>
      <c r="I530" s="35">
        <v>0.46200000000000002</v>
      </c>
      <c r="J530" s="43">
        <f t="shared" si="129"/>
        <v>0.42504000000000003</v>
      </c>
      <c r="K530" s="35">
        <v>184.15850222</v>
      </c>
    </row>
    <row r="531" spans="2:11" x14ac:dyDescent="0.25">
      <c r="B531" s="35" t="str">
        <f t="shared" si="127"/>
        <v>A2_3_1991</v>
      </c>
      <c r="C531" s="35" t="s">
        <v>66</v>
      </c>
      <c r="D531" s="35">
        <f t="shared" ref="D531:E531" si="138">D99</f>
        <v>3</v>
      </c>
      <c r="E531" s="35">
        <f t="shared" si="138"/>
        <v>1991</v>
      </c>
      <c r="F531" s="35">
        <v>1.0471999999999999</v>
      </c>
      <c r="G531" s="35">
        <v>4.3260000000000005</v>
      </c>
      <c r="H531" s="35">
        <v>11</v>
      </c>
      <c r="I531" s="35">
        <v>0.46200000000000002</v>
      </c>
      <c r="J531" s="43">
        <f t="shared" si="129"/>
        <v>0.42504000000000003</v>
      </c>
      <c r="K531" s="35">
        <v>184.15850222</v>
      </c>
    </row>
    <row r="532" spans="2:11" x14ac:dyDescent="0.25">
      <c r="B532" s="35" t="str">
        <f t="shared" si="127"/>
        <v>A2_3_1992</v>
      </c>
      <c r="C532" s="35" t="s">
        <v>66</v>
      </c>
      <c r="D532" s="35">
        <f t="shared" ref="D532:E532" si="139">D100</f>
        <v>3</v>
      </c>
      <c r="E532" s="35">
        <f t="shared" si="139"/>
        <v>1992</v>
      </c>
      <c r="F532" s="35">
        <v>1.0471999999999999</v>
      </c>
      <c r="G532" s="35">
        <v>4.3260000000000005</v>
      </c>
      <c r="H532" s="35">
        <v>11</v>
      </c>
      <c r="I532" s="35">
        <v>0.46200000000000002</v>
      </c>
      <c r="J532" s="43">
        <f t="shared" si="129"/>
        <v>0.42504000000000003</v>
      </c>
      <c r="K532" s="35">
        <v>184.15850222</v>
      </c>
    </row>
    <row r="533" spans="2:11" x14ac:dyDescent="0.25">
      <c r="B533" s="35" t="str">
        <f t="shared" si="127"/>
        <v>A2_3_1993</v>
      </c>
      <c r="C533" s="35" t="s">
        <v>66</v>
      </c>
      <c r="D533" s="35">
        <f t="shared" ref="D533:E533" si="140">D101</f>
        <v>3</v>
      </c>
      <c r="E533" s="35">
        <f t="shared" si="140"/>
        <v>1993</v>
      </c>
      <c r="F533" s="35">
        <v>1.0471999999999999</v>
      </c>
      <c r="G533" s="35">
        <v>4.3260000000000005</v>
      </c>
      <c r="H533" s="35">
        <v>11</v>
      </c>
      <c r="I533" s="35">
        <v>0.46200000000000002</v>
      </c>
      <c r="J533" s="43">
        <f t="shared" si="129"/>
        <v>0.42504000000000003</v>
      </c>
      <c r="K533" s="35">
        <v>184.15850222</v>
      </c>
    </row>
    <row r="534" spans="2:11" x14ac:dyDescent="0.25">
      <c r="B534" s="35" t="str">
        <f t="shared" si="127"/>
        <v>A2_3_1994</v>
      </c>
      <c r="C534" s="35" t="s">
        <v>66</v>
      </c>
      <c r="D534" s="35">
        <f t="shared" ref="D534:E534" si="141">D102</f>
        <v>3</v>
      </c>
      <c r="E534" s="35">
        <f t="shared" si="141"/>
        <v>1994</v>
      </c>
      <c r="F534" s="35">
        <v>1.0471999999999999</v>
      </c>
      <c r="G534" s="35">
        <v>4.3260000000000005</v>
      </c>
      <c r="H534" s="35">
        <v>11</v>
      </c>
      <c r="I534" s="35">
        <v>0.46200000000000002</v>
      </c>
      <c r="J534" s="43">
        <f t="shared" si="129"/>
        <v>0.42504000000000003</v>
      </c>
      <c r="K534" s="35">
        <v>184.15850222</v>
      </c>
    </row>
    <row r="535" spans="2:11" x14ac:dyDescent="0.25">
      <c r="B535" s="35" t="str">
        <f t="shared" si="127"/>
        <v>A2_3_1995</v>
      </c>
      <c r="C535" s="35" t="s">
        <v>66</v>
      </c>
      <c r="D535" s="35">
        <f t="shared" ref="D535:E535" si="142">D103</f>
        <v>3</v>
      </c>
      <c r="E535" s="35">
        <f t="shared" si="142"/>
        <v>1995</v>
      </c>
      <c r="F535" s="35">
        <v>1.0471999999999999</v>
      </c>
      <c r="G535" s="35">
        <v>4.3260000000000005</v>
      </c>
      <c r="H535" s="35">
        <v>11</v>
      </c>
      <c r="I535" s="35">
        <v>0.46200000000000002</v>
      </c>
      <c r="J535" s="43">
        <f t="shared" si="129"/>
        <v>0.42504000000000003</v>
      </c>
      <c r="K535" s="35">
        <v>184.15850222</v>
      </c>
    </row>
    <row r="536" spans="2:11" x14ac:dyDescent="0.25">
      <c r="B536" s="35" t="str">
        <f t="shared" si="127"/>
        <v>A2_3_1996</v>
      </c>
      <c r="C536" s="35" t="s">
        <v>66</v>
      </c>
      <c r="D536" s="35">
        <f t="shared" ref="D536:E536" si="143">D104</f>
        <v>3</v>
      </c>
      <c r="E536" s="35">
        <f t="shared" si="143"/>
        <v>1996</v>
      </c>
      <c r="F536" s="35">
        <v>0.80920000000000003</v>
      </c>
      <c r="G536" s="35">
        <v>2.7810000000000001</v>
      </c>
      <c r="H536" s="35">
        <v>8.17</v>
      </c>
      <c r="I536" s="35">
        <v>0.31919999999999998</v>
      </c>
      <c r="J536" s="43">
        <f t="shared" si="129"/>
        <v>0.29366399999999998</v>
      </c>
      <c r="K536" s="35">
        <v>184.15850222</v>
      </c>
    </row>
    <row r="537" spans="2:11" x14ac:dyDescent="0.25">
      <c r="B537" s="35" t="str">
        <f t="shared" si="127"/>
        <v>A2_3_1997</v>
      </c>
      <c r="C537" s="35" t="s">
        <v>66</v>
      </c>
      <c r="D537" s="35">
        <f t="shared" ref="D537:E537" si="144">D105</f>
        <v>3</v>
      </c>
      <c r="E537" s="35">
        <f t="shared" si="144"/>
        <v>1997</v>
      </c>
      <c r="F537" s="35">
        <v>0.80920000000000003</v>
      </c>
      <c r="G537" s="35">
        <v>2.7810000000000001</v>
      </c>
      <c r="H537" s="35">
        <v>8.17</v>
      </c>
      <c r="I537" s="35">
        <v>0.31919999999999998</v>
      </c>
      <c r="J537" s="43">
        <f t="shared" si="129"/>
        <v>0.29366399999999998</v>
      </c>
      <c r="K537" s="35">
        <v>184.15850222</v>
      </c>
    </row>
    <row r="538" spans="2:11" x14ac:dyDescent="0.25">
      <c r="B538" s="35" t="str">
        <f t="shared" si="127"/>
        <v>A2_3_1998</v>
      </c>
      <c r="C538" s="35" t="s">
        <v>66</v>
      </c>
      <c r="D538" s="35">
        <f t="shared" ref="D538:E538" si="145">D106</f>
        <v>3</v>
      </c>
      <c r="E538" s="35">
        <f t="shared" si="145"/>
        <v>1998</v>
      </c>
      <c r="F538" s="35">
        <v>0.80920000000000003</v>
      </c>
      <c r="G538" s="35">
        <v>2.7810000000000001</v>
      </c>
      <c r="H538" s="35">
        <v>8.17</v>
      </c>
      <c r="I538" s="35">
        <v>0.31919999999999998</v>
      </c>
      <c r="J538" s="43">
        <f t="shared" si="129"/>
        <v>0.29366399999999998</v>
      </c>
      <c r="K538" s="35">
        <v>184.15850222</v>
      </c>
    </row>
    <row r="539" spans="2:11" x14ac:dyDescent="0.25">
      <c r="B539" s="35" t="str">
        <f t="shared" si="127"/>
        <v>A2_3_1999</v>
      </c>
      <c r="C539" s="35" t="s">
        <v>66</v>
      </c>
      <c r="D539" s="35">
        <f t="shared" ref="D539:E539" si="146">D107</f>
        <v>3</v>
      </c>
      <c r="E539" s="35">
        <f t="shared" si="146"/>
        <v>1999</v>
      </c>
      <c r="F539" s="35">
        <v>0.80920000000000003</v>
      </c>
      <c r="G539" s="35">
        <v>2.7810000000000001</v>
      </c>
      <c r="H539" s="35">
        <v>8.17</v>
      </c>
      <c r="I539" s="35">
        <v>0.31919999999999998</v>
      </c>
      <c r="J539" s="43">
        <f t="shared" si="129"/>
        <v>0.29366399999999998</v>
      </c>
      <c r="K539" s="35">
        <v>184.15850222</v>
      </c>
    </row>
    <row r="540" spans="2:11" x14ac:dyDescent="0.25">
      <c r="B540" s="35" t="str">
        <f t="shared" si="127"/>
        <v>A2_3_2000</v>
      </c>
      <c r="C540" s="35" t="s">
        <v>66</v>
      </c>
      <c r="D540" s="35">
        <f t="shared" ref="D540:E540" si="147">D108</f>
        <v>3</v>
      </c>
      <c r="E540" s="35">
        <f t="shared" si="147"/>
        <v>2000</v>
      </c>
      <c r="F540" s="35">
        <v>0.80920000000000003</v>
      </c>
      <c r="G540" s="35">
        <v>2.7810000000000001</v>
      </c>
      <c r="H540" s="35">
        <v>7.31</v>
      </c>
      <c r="I540" s="35">
        <v>0.31919999999999998</v>
      </c>
      <c r="J540" s="43">
        <f t="shared" si="129"/>
        <v>0.29366399999999998</v>
      </c>
      <c r="K540" s="35">
        <v>184.15850222</v>
      </c>
    </row>
    <row r="541" spans="2:11" x14ac:dyDescent="0.25">
      <c r="B541" s="35" t="str">
        <f t="shared" si="127"/>
        <v>A2_3_2001</v>
      </c>
      <c r="C541" s="35" t="s">
        <v>66</v>
      </c>
      <c r="D541" s="35">
        <f t="shared" ref="D541:E541" si="148">D109</f>
        <v>3</v>
      </c>
      <c r="E541" s="35">
        <f t="shared" si="148"/>
        <v>2001</v>
      </c>
      <c r="F541" s="35">
        <v>0.80920000000000003</v>
      </c>
      <c r="G541" s="35">
        <v>2.7810000000000001</v>
      </c>
      <c r="H541" s="35">
        <v>7.31</v>
      </c>
      <c r="I541" s="35">
        <v>0.31919999999999998</v>
      </c>
      <c r="J541" s="43">
        <f t="shared" si="129"/>
        <v>0.29366399999999998</v>
      </c>
      <c r="K541" s="35">
        <v>184.15850222</v>
      </c>
    </row>
    <row r="542" spans="2:11" x14ac:dyDescent="0.25">
      <c r="B542" s="35" t="str">
        <f t="shared" si="127"/>
        <v>A2_3_2002</v>
      </c>
      <c r="C542" s="35" t="s">
        <v>66</v>
      </c>
      <c r="D542" s="35">
        <f t="shared" ref="D542:E542" si="149">D110</f>
        <v>3</v>
      </c>
      <c r="E542" s="35">
        <f t="shared" si="149"/>
        <v>2002</v>
      </c>
      <c r="F542" s="35">
        <v>0.80920000000000003</v>
      </c>
      <c r="G542" s="35">
        <v>2.7810000000000001</v>
      </c>
      <c r="H542" s="35">
        <v>7.31</v>
      </c>
      <c r="I542" s="35">
        <v>0.31919999999999998</v>
      </c>
      <c r="J542" s="43">
        <f t="shared" si="129"/>
        <v>0.29366399999999998</v>
      </c>
      <c r="K542" s="35">
        <v>184.15850222</v>
      </c>
    </row>
    <row r="543" spans="2:11" x14ac:dyDescent="0.25">
      <c r="B543" s="35" t="str">
        <f t="shared" si="127"/>
        <v>A2_3_2003</v>
      </c>
      <c r="C543" s="35" t="s">
        <v>66</v>
      </c>
      <c r="D543" s="35">
        <f t="shared" ref="D543:E543" si="150">D111</f>
        <v>3</v>
      </c>
      <c r="E543" s="35">
        <f t="shared" si="150"/>
        <v>2003</v>
      </c>
      <c r="F543" s="35">
        <v>0.80920000000000003</v>
      </c>
      <c r="G543" s="35">
        <v>2.7810000000000001</v>
      </c>
      <c r="H543" s="35">
        <v>7.31</v>
      </c>
      <c r="I543" s="35">
        <v>0.31919999999999998</v>
      </c>
      <c r="J543" s="43">
        <f t="shared" si="129"/>
        <v>0.29366399999999998</v>
      </c>
      <c r="K543" s="35">
        <v>184.15850222</v>
      </c>
    </row>
    <row r="544" spans="2:11" x14ac:dyDescent="0.25">
      <c r="B544" s="35" t="str">
        <f t="shared" si="127"/>
        <v>A2_3_2004</v>
      </c>
      <c r="C544" s="35" t="s">
        <v>66</v>
      </c>
      <c r="D544" s="35">
        <f t="shared" ref="D544:E544" si="151">D112</f>
        <v>3</v>
      </c>
      <c r="E544" s="35">
        <f t="shared" si="151"/>
        <v>2004</v>
      </c>
      <c r="F544" s="35">
        <v>0.80920000000000003</v>
      </c>
      <c r="G544" s="35">
        <v>3.73</v>
      </c>
      <c r="H544" s="35">
        <v>5.1014999999999997</v>
      </c>
      <c r="I544" s="35">
        <v>0.22</v>
      </c>
      <c r="J544" s="43">
        <f t="shared" si="129"/>
        <v>0.2024</v>
      </c>
      <c r="K544" s="35">
        <v>184.15850222</v>
      </c>
    </row>
    <row r="545" spans="2:11" x14ac:dyDescent="0.25">
      <c r="B545" s="35" t="str">
        <f t="shared" si="127"/>
        <v>A2_3_2005</v>
      </c>
      <c r="C545" s="35" t="s">
        <v>66</v>
      </c>
      <c r="D545" s="35">
        <f t="shared" ref="D545:E545" si="152">D113</f>
        <v>3</v>
      </c>
      <c r="E545" s="35">
        <f t="shared" si="152"/>
        <v>2005</v>
      </c>
      <c r="F545" s="35">
        <v>0.80920000000000003</v>
      </c>
      <c r="G545" s="35">
        <v>3.73</v>
      </c>
      <c r="H545" s="35">
        <v>5.1014999999999997</v>
      </c>
      <c r="I545" s="35">
        <v>0.22</v>
      </c>
      <c r="J545" s="43">
        <f t="shared" si="129"/>
        <v>0.2024</v>
      </c>
      <c r="K545" s="35">
        <v>184.15850222</v>
      </c>
    </row>
    <row r="546" spans="2:11" x14ac:dyDescent="0.25">
      <c r="B546" s="35" t="str">
        <f t="shared" si="127"/>
        <v>A2_3_2006</v>
      </c>
      <c r="C546" s="35" t="s">
        <v>66</v>
      </c>
      <c r="D546" s="35">
        <f t="shared" ref="D546:E546" si="153">D114</f>
        <v>3</v>
      </c>
      <c r="E546" s="35">
        <f t="shared" si="153"/>
        <v>2006</v>
      </c>
      <c r="F546" s="35">
        <v>0.80920000000000003</v>
      </c>
      <c r="G546" s="35">
        <v>3.73</v>
      </c>
      <c r="H546" s="35">
        <v>5.1014999999999997</v>
      </c>
      <c r="I546" s="35">
        <v>0.22</v>
      </c>
      <c r="J546" s="43">
        <f t="shared" si="129"/>
        <v>0.2024</v>
      </c>
      <c r="K546" s="35">
        <v>184.15850222</v>
      </c>
    </row>
    <row r="547" spans="2:11" x14ac:dyDescent="0.25">
      <c r="B547" s="35" t="str">
        <f t="shared" si="127"/>
        <v>A2_3_2007</v>
      </c>
      <c r="C547" s="35" t="s">
        <v>66</v>
      </c>
      <c r="D547" s="35">
        <f t="shared" ref="D547:E547" si="154">D115</f>
        <v>3</v>
      </c>
      <c r="E547" s="35">
        <f t="shared" si="154"/>
        <v>2007</v>
      </c>
      <c r="F547" s="35">
        <v>0.80920000000000003</v>
      </c>
      <c r="G547" s="35">
        <v>3.73</v>
      </c>
      <c r="H547" s="35">
        <v>5.1014999999999997</v>
      </c>
      <c r="I547" s="35">
        <v>0.22</v>
      </c>
      <c r="J547" s="43">
        <f t="shared" si="129"/>
        <v>0.2024</v>
      </c>
      <c r="K547" s="35">
        <v>184.15850222</v>
      </c>
    </row>
    <row r="548" spans="2:11" x14ac:dyDescent="0.25">
      <c r="B548" s="35" t="str">
        <f t="shared" si="127"/>
        <v>A2_3_2008</v>
      </c>
      <c r="C548" s="35" t="s">
        <v>66</v>
      </c>
      <c r="D548" s="35">
        <f t="shared" ref="D548:E548" si="155">D116</f>
        <v>3</v>
      </c>
      <c r="E548" s="35">
        <f t="shared" si="155"/>
        <v>2008</v>
      </c>
      <c r="F548" s="35">
        <v>0.80920000000000003</v>
      </c>
      <c r="G548" s="35">
        <v>3.73</v>
      </c>
      <c r="H548" s="35">
        <v>5.1014999999999997</v>
      </c>
      <c r="I548" s="35">
        <v>0.22</v>
      </c>
      <c r="J548" s="43">
        <f t="shared" si="129"/>
        <v>0.2024</v>
      </c>
      <c r="K548" s="35">
        <v>184.15850222</v>
      </c>
    </row>
    <row r="549" spans="2:11" x14ac:dyDescent="0.25">
      <c r="B549" s="35" t="str">
        <f t="shared" si="127"/>
        <v>A2_3_2009</v>
      </c>
      <c r="C549" s="35" t="s">
        <v>66</v>
      </c>
      <c r="D549" s="35">
        <f t="shared" ref="D549:E549" si="156">D117</f>
        <v>3</v>
      </c>
      <c r="E549" s="35">
        <f t="shared" si="156"/>
        <v>2009</v>
      </c>
      <c r="F549" s="35">
        <v>0.80920000000000003</v>
      </c>
      <c r="G549" s="35">
        <v>3.73</v>
      </c>
      <c r="H549" s="35">
        <v>5.1014999999999997</v>
      </c>
      <c r="I549" s="35">
        <v>0.22</v>
      </c>
      <c r="J549" s="43">
        <f t="shared" si="129"/>
        <v>0.2024</v>
      </c>
      <c r="K549" s="35">
        <v>184.15850222</v>
      </c>
    </row>
    <row r="550" spans="2:11" x14ac:dyDescent="0.25">
      <c r="B550" s="35" t="str">
        <f t="shared" si="127"/>
        <v>A2_3_2010</v>
      </c>
      <c r="C550" s="35" t="s">
        <v>66</v>
      </c>
      <c r="D550" s="35">
        <f t="shared" ref="D550:E550" si="157">D118</f>
        <v>3</v>
      </c>
      <c r="E550" s="35">
        <f t="shared" si="157"/>
        <v>2010</v>
      </c>
      <c r="F550" s="35">
        <v>0.80920000000000003</v>
      </c>
      <c r="G550" s="35">
        <v>3.73</v>
      </c>
      <c r="H550" s="35">
        <v>5.1014999999999997</v>
      </c>
      <c r="I550" s="35">
        <v>0.22</v>
      </c>
      <c r="J550" s="43">
        <f t="shared" si="129"/>
        <v>0.2024</v>
      </c>
      <c r="K550" s="35">
        <v>184.15850222</v>
      </c>
    </row>
    <row r="551" spans="2:11" x14ac:dyDescent="0.25">
      <c r="B551" s="35" t="str">
        <f t="shared" si="127"/>
        <v>A2_3_2011</v>
      </c>
      <c r="C551" s="35" t="s">
        <v>66</v>
      </c>
      <c r="D551" s="35">
        <f t="shared" ref="D551:E551" si="158">D119</f>
        <v>3</v>
      </c>
      <c r="E551" s="35">
        <f t="shared" si="158"/>
        <v>2011</v>
      </c>
      <c r="F551" s="35">
        <v>0.80920000000000003</v>
      </c>
      <c r="G551" s="35">
        <v>3.73</v>
      </c>
      <c r="H551" s="35">
        <v>5.1014999999999997</v>
      </c>
      <c r="I551" s="35">
        <v>0.22</v>
      </c>
      <c r="J551" s="43">
        <f t="shared" si="129"/>
        <v>0.2024</v>
      </c>
      <c r="K551" s="35">
        <v>184.15850222</v>
      </c>
    </row>
    <row r="552" spans="2:11" x14ac:dyDescent="0.25">
      <c r="B552" s="35" t="str">
        <f t="shared" si="127"/>
        <v>A2_3_2012</v>
      </c>
      <c r="C552" s="35" t="s">
        <v>66</v>
      </c>
      <c r="D552" s="35">
        <f t="shared" ref="D552:E552" si="159">D120</f>
        <v>3</v>
      </c>
      <c r="E552" s="35">
        <f t="shared" si="159"/>
        <v>2012</v>
      </c>
      <c r="F552" s="35">
        <v>0.80920000000000003</v>
      </c>
      <c r="G552" s="35">
        <v>3.73</v>
      </c>
      <c r="H552" s="35">
        <v>5.1014999999999997</v>
      </c>
      <c r="I552" s="35">
        <v>0.22</v>
      </c>
      <c r="J552" s="43">
        <f t="shared" si="129"/>
        <v>0.2024</v>
      </c>
      <c r="K552" s="35">
        <v>184.15850222</v>
      </c>
    </row>
    <row r="553" spans="2:11" x14ac:dyDescent="0.25">
      <c r="B553" s="35" t="str">
        <f t="shared" si="127"/>
        <v>A2_3_2013</v>
      </c>
      <c r="C553" s="35" t="s">
        <v>66</v>
      </c>
      <c r="D553" s="35">
        <f t="shared" ref="D553:E553" si="160">D121</f>
        <v>3</v>
      </c>
      <c r="E553" s="35">
        <f t="shared" si="160"/>
        <v>2013</v>
      </c>
      <c r="F553" s="35">
        <v>0.80920000000000003</v>
      </c>
      <c r="G553" s="35">
        <v>3.73</v>
      </c>
      <c r="H553" s="35">
        <v>3.8</v>
      </c>
      <c r="I553" s="35">
        <v>0.09</v>
      </c>
      <c r="J553" s="43">
        <f t="shared" si="129"/>
        <v>8.2799999999999999E-2</v>
      </c>
      <c r="K553" s="35">
        <v>184.15850222</v>
      </c>
    </row>
    <row r="554" spans="2:11" x14ac:dyDescent="0.25">
      <c r="B554" s="35" t="str">
        <f t="shared" si="127"/>
        <v>A2_3_2014</v>
      </c>
      <c r="C554" s="35" t="s">
        <v>66</v>
      </c>
      <c r="D554" s="35">
        <f t="shared" ref="D554:E554" si="161">D122</f>
        <v>3</v>
      </c>
      <c r="E554" s="35">
        <f t="shared" si="161"/>
        <v>2014</v>
      </c>
      <c r="F554" s="35">
        <v>0.80920000000000003</v>
      </c>
      <c r="G554" s="35">
        <v>3.73</v>
      </c>
      <c r="H554" s="35">
        <v>3.8</v>
      </c>
      <c r="I554" s="35">
        <v>0.09</v>
      </c>
      <c r="J554" s="43">
        <f t="shared" si="129"/>
        <v>8.2799999999999999E-2</v>
      </c>
      <c r="K554" s="35">
        <v>184.15850222</v>
      </c>
    </row>
    <row r="555" spans="2:11" x14ac:dyDescent="0.25">
      <c r="B555" s="35" t="str">
        <f t="shared" si="127"/>
        <v>A2_3_2015</v>
      </c>
      <c r="C555" s="35" t="s">
        <v>66</v>
      </c>
      <c r="D555" s="35">
        <f t="shared" ref="D555:E555" si="162">D123</f>
        <v>3</v>
      </c>
      <c r="E555" s="35">
        <f t="shared" si="162"/>
        <v>2015</v>
      </c>
      <c r="F555" s="35">
        <v>0.80920000000000003</v>
      </c>
      <c r="G555" s="35">
        <v>3.73</v>
      </c>
      <c r="H555" s="35">
        <v>3.8</v>
      </c>
      <c r="I555" s="35">
        <v>0.09</v>
      </c>
      <c r="J555" s="43">
        <f t="shared" si="129"/>
        <v>8.2799999999999999E-2</v>
      </c>
      <c r="K555" s="35">
        <v>184.15850222</v>
      </c>
    </row>
    <row r="556" spans="2:11" x14ac:dyDescent="0.25">
      <c r="B556" s="35" t="str">
        <f t="shared" si="127"/>
        <v>A2_3_2016</v>
      </c>
      <c r="C556" s="35" t="s">
        <v>66</v>
      </c>
      <c r="D556" s="35">
        <f t="shared" ref="D556:E556" si="163">D124</f>
        <v>3</v>
      </c>
      <c r="E556" s="35">
        <f t="shared" si="163"/>
        <v>2016</v>
      </c>
      <c r="F556" s="35">
        <v>0.80920000000000003</v>
      </c>
      <c r="G556" s="35">
        <v>3.73</v>
      </c>
      <c r="H556" s="35">
        <v>3.8</v>
      </c>
      <c r="I556" s="35">
        <v>0.09</v>
      </c>
      <c r="J556" s="43">
        <f t="shared" si="129"/>
        <v>8.2799999999999999E-2</v>
      </c>
      <c r="K556" s="35">
        <v>184.15850222</v>
      </c>
    </row>
    <row r="557" spans="2:11" x14ac:dyDescent="0.25">
      <c r="B557" s="35" t="str">
        <f t="shared" si="127"/>
        <v>A2_3_2017</v>
      </c>
      <c r="C557" s="35" t="s">
        <v>66</v>
      </c>
      <c r="D557" s="35">
        <f t="shared" ref="D557:E557" si="164">D125</f>
        <v>3</v>
      </c>
      <c r="E557" s="35">
        <f t="shared" si="164"/>
        <v>2017</v>
      </c>
      <c r="F557" s="35">
        <v>0.80920000000000003</v>
      </c>
      <c r="G557" s="35">
        <v>3.73</v>
      </c>
      <c r="H557" s="35">
        <v>3.8</v>
      </c>
      <c r="I557" s="35">
        <v>0.09</v>
      </c>
      <c r="J557" s="43">
        <f t="shared" si="129"/>
        <v>8.2799999999999999E-2</v>
      </c>
      <c r="K557" s="35">
        <v>184.15850222</v>
      </c>
    </row>
    <row r="558" spans="2:11" x14ac:dyDescent="0.25">
      <c r="B558" s="35" t="str">
        <f t="shared" si="127"/>
        <v>A2_3_2018</v>
      </c>
      <c r="C558" s="35" t="s">
        <v>66</v>
      </c>
      <c r="D558" s="35">
        <f t="shared" ref="D558:E558" si="165">D126</f>
        <v>3</v>
      </c>
      <c r="E558" s="35">
        <f t="shared" si="165"/>
        <v>2018</v>
      </c>
      <c r="F558" s="35">
        <v>0.80920000000000003</v>
      </c>
      <c r="G558" s="35">
        <v>3.73</v>
      </c>
      <c r="H558" s="35">
        <v>3.8</v>
      </c>
      <c r="I558" s="35">
        <v>0.09</v>
      </c>
      <c r="J558" s="43">
        <f t="shared" si="129"/>
        <v>8.2799999999999999E-2</v>
      </c>
      <c r="K558" s="35">
        <v>184.15850222</v>
      </c>
    </row>
    <row r="559" spans="2:11" x14ac:dyDescent="0.25">
      <c r="B559" s="35" t="str">
        <f t="shared" si="127"/>
        <v>A2_3_2019</v>
      </c>
      <c r="C559" s="35" t="s">
        <v>66</v>
      </c>
      <c r="D559" s="35">
        <f t="shared" ref="D559:E559" si="166">D127</f>
        <v>3</v>
      </c>
      <c r="E559" s="35">
        <f t="shared" si="166"/>
        <v>2019</v>
      </c>
      <c r="F559" s="35">
        <v>0.80920000000000003</v>
      </c>
      <c r="G559" s="35">
        <v>3.73</v>
      </c>
      <c r="H559" s="35">
        <v>3.8</v>
      </c>
      <c r="I559" s="35">
        <v>0.09</v>
      </c>
      <c r="J559" s="43">
        <f t="shared" si="129"/>
        <v>8.2799999999999999E-2</v>
      </c>
      <c r="K559" s="35">
        <v>184.15850222</v>
      </c>
    </row>
    <row r="560" spans="2:11" x14ac:dyDescent="0.25">
      <c r="B560" s="35" t="str">
        <f t="shared" si="127"/>
        <v>A2_3_2020</v>
      </c>
      <c r="C560" s="35" t="s">
        <v>66</v>
      </c>
      <c r="D560" s="35">
        <f t="shared" ref="D560:E560" si="167">D128</f>
        <v>3</v>
      </c>
      <c r="E560" s="35">
        <f t="shared" si="167"/>
        <v>2020</v>
      </c>
      <c r="F560" s="35">
        <v>0.80920000000000003</v>
      </c>
      <c r="G560" s="35">
        <v>3.73</v>
      </c>
      <c r="H560" s="35">
        <v>3.8</v>
      </c>
      <c r="I560" s="35">
        <v>0.09</v>
      </c>
      <c r="J560" s="43">
        <f t="shared" si="129"/>
        <v>8.2799999999999999E-2</v>
      </c>
      <c r="K560" s="35">
        <v>184.15850222</v>
      </c>
    </row>
    <row r="561" spans="2:11" x14ac:dyDescent="0.25">
      <c r="B561" s="35" t="str">
        <f t="shared" si="127"/>
        <v>A2_4_1969</v>
      </c>
      <c r="C561" s="35" t="s">
        <v>66</v>
      </c>
      <c r="D561" s="35">
        <f t="shared" ref="D561:E561" si="168">D129</f>
        <v>4</v>
      </c>
      <c r="E561" s="35">
        <f t="shared" si="168"/>
        <v>1969</v>
      </c>
      <c r="F561" s="35">
        <v>1.5708</v>
      </c>
      <c r="G561" s="35">
        <v>4.5320000000000009</v>
      </c>
      <c r="H561" s="35">
        <v>14</v>
      </c>
      <c r="I561" s="35">
        <v>0.64680000000000004</v>
      </c>
      <c r="J561" s="43">
        <f t="shared" si="129"/>
        <v>0.59505600000000003</v>
      </c>
      <c r="K561" s="35">
        <v>184.15850222</v>
      </c>
    </row>
    <row r="562" spans="2:11" x14ac:dyDescent="0.25">
      <c r="B562" s="35" t="str">
        <f t="shared" si="127"/>
        <v>A2_4_1970</v>
      </c>
      <c r="C562" s="35" t="s">
        <v>66</v>
      </c>
      <c r="D562" s="35">
        <f t="shared" ref="D562:E562" si="169">D130</f>
        <v>4</v>
      </c>
      <c r="E562" s="35">
        <f t="shared" si="169"/>
        <v>1970</v>
      </c>
      <c r="F562" s="35">
        <v>1.5708</v>
      </c>
      <c r="G562" s="35">
        <v>4.5320000000000009</v>
      </c>
      <c r="H562" s="35">
        <v>14</v>
      </c>
      <c r="I562" s="35">
        <v>0.64680000000000004</v>
      </c>
      <c r="J562" s="43">
        <f t="shared" si="129"/>
        <v>0.59505600000000003</v>
      </c>
      <c r="K562" s="35">
        <v>184.15850222</v>
      </c>
    </row>
    <row r="563" spans="2:11" x14ac:dyDescent="0.25">
      <c r="B563" s="35" t="str">
        <f t="shared" si="127"/>
        <v>A2_4_1971</v>
      </c>
      <c r="C563" s="35" t="s">
        <v>66</v>
      </c>
      <c r="D563" s="35">
        <f t="shared" ref="D563:E563" si="170">D131</f>
        <v>4</v>
      </c>
      <c r="E563" s="35">
        <f t="shared" si="170"/>
        <v>1971</v>
      </c>
      <c r="F563" s="35">
        <v>1.3089999999999999</v>
      </c>
      <c r="G563" s="35">
        <v>4.5320000000000009</v>
      </c>
      <c r="H563" s="35">
        <v>13</v>
      </c>
      <c r="I563" s="35">
        <v>0.5544</v>
      </c>
      <c r="J563" s="43">
        <f t="shared" si="129"/>
        <v>0.51004800000000006</v>
      </c>
      <c r="K563" s="35">
        <v>184.15850222</v>
      </c>
    </row>
    <row r="564" spans="2:11" x14ac:dyDescent="0.25">
      <c r="B564" s="35" t="str">
        <f t="shared" si="127"/>
        <v>A2_4_1972</v>
      </c>
      <c r="C564" s="35" t="s">
        <v>66</v>
      </c>
      <c r="D564" s="35">
        <f t="shared" ref="D564:E564" si="171">D132</f>
        <v>4</v>
      </c>
      <c r="E564" s="35">
        <f t="shared" si="171"/>
        <v>1972</v>
      </c>
      <c r="F564" s="35">
        <v>1.3089999999999999</v>
      </c>
      <c r="G564" s="35">
        <v>4.5320000000000009</v>
      </c>
      <c r="H564" s="35">
        <v>13</v>
      </c>
      <c r="I564" s="35">
        <v>0.5544</v>
      </c>
      <c r="J564" s="43">
        <f t="shared" si="129"/>
        <v>0.51004800000000006</v>
      </c>
      <c r="K564" s="35">
        <v>184.15850222</v>
      </c>
    </row>
    <row r="565" spans="2:11" x14ac:dyDescent="0.25">
      <c r="B565" s="35" t="str">
        <f t="shared" si="127"/>
        <v>A2_4_1973</v>
      </c>
      <c r="C565" s="35" t="s">
        <v>66</v>
      </c>
      <c r="D565" s="35">
        <f t="shared" ref="D565:E565" si="172">D133</f>
        <v>4</v>
      </c>
      <c r="E565" s="35">
        <f t="shared" si="172"/>
        <v>1973</v>
      </c>
      <c r="F565" s="35">
        <v>1.3089999999999999</v>
      </c>
      <c r="G565" s="35">
        <v>4.5320000000000009</v>
      </c>
      <c r="H565" s="35">
        <v>13</v>
      </c>
      <c r="I565" s="35">
        <v>0.5544</v>
      </c>
      <c r="J565" s="43">
        <f t="shared" si="129"/>
        <v>0.51004800000000006</v>
      </c>
      <c r="K565" s="35">
        <v>184.15850222</v>
      </c>
    </row>
    <row r="566" spans="2:11" x14ac:dyDescent="0.25">
      <c r="B566" s="35" t="str">
        <f t="shared" si="127"/>
        <v>A2_4_1974</v>
      </c>
      <c r="C566" s="35" t="s">
        <v>66</v>
      </c>
      <c r="D566" s="35">
        <f t="shared" ref="D566:E566" si="173">D134</f>
        <v>4</v>
      </c>
      <c r="E566" s="35">
        <f t="shared" si="173"/>
        <v>1974</v>
      </c>
      <c r="F566" s="35">
        <v>1.3089999999999999</v>
      </c>
      <c r="G566" s="35">
        <v>4.5320000000000009</v>
      </c>
      <c r="H566" s="35">
        <v>13</v>
      </c>
      <c r="I566" s="35">
        <v>0.5544</v>
      </c>
      <c r="J566" s="43">
        <f t="shared" si="129"/>
        <v>0.51004800000000006</v>
      </c>
      <c r="K566" s="35">
        <v>184.15850222</v>
      </c>
    </row>
    <row r="567" spans="2:11" x14ac:dyDescent="0.25">
      <c r="B567" s="35" t="str">
        <f t="shared" si="127"/>
        <v>A2_4_1975</v>
      </c>
      <c r="C567" s="35" t="s">
        <v>66</v>
      </c>
      <c r="D567" s="35">
        <f t="shared" ref="D567:E567" si="174">D135</f>
        <v>4</v>
      </c>
      <c r="E567" s="35">
        <f t="shared" si="174"/>
        <v>1975</v>
      </c>
      <c r="F567" s="35">
        <v>1.3089999999999999</v>
      </c>
      <c r="G567" s="35">
        <v>4.5320000000000009</v>
      </c>
      <c r="H567" s="35">
        <v>13</v>
      </c>
      <c r="I567" s="35">
        <v>0.5544</v>
      </c>
      <c r="J567" s="43">
        <f t="shared" si="129"/>
        <v>0.51004800000000006</v>
      </c>
      <c r="K567" s="35">
        <v>184.15850222</v>
      </c>
    </row>
    <row r="568" spans="2:11" x14ac:dyDescent="0.25">
      <c r="B568" s="35" t="str">
        <f t="shared" si="127"/>
        <v>A2_4_1976</v>
      </c>
      <c r="C568" s="35" t="s">
        <v>66</v>
      </c>
      <c r="D568" s="35">
        <f t="shared" ref="D568:E568" si="175">D136</f>
        <v>4</v>
      </c>
      <c r="E568" s="35">
        <f t="shared" si="175"/>
        <v>1976</v>
      </c>
      <c r="F568" s="35">
        <v>1.3089999999999999</v>
      </c>
      <c r="G568" s="35">
        <v>4.5320000000000009</v>
      </c>
      <c r="H568" s="35">
        <v>13</v>
      </c>
      <c r="I568" s="35">
        <v>0.5544</v>
      </c>
      <c r="J568" s="43">
        <f t="shared" si="129"/>
        <v>0.51004800000000006</v>
      </c>
      <c r="K568" s="35">
        <v>184.15850222</v>
      </c>
    </row>
    <row r="569" spans="2:11" x14ac:dyDescent="0.25">
      <c r="B569" s="35" t="str">
        <f t="shared" si="127"/>
        <v>A2_4_1977</v>
      </c>
      <c r="C569" s="35" t="s">
        <v>66</v>
      </c>
      <c r="D569" s="35">
        <f t="shared" ref="D569:E569" si="176">D137</f>
        <v>4</v>
      </c>
      <c r="E569" s="35">
        <f t="shared" si="176"/>
        <v>1977</v>
      </c>
      <c r="F569" s="35">
        <v>1.3089999999999999</v>
      </c>
      <c r="G569" s="35">
        <v>4.5320000000000009</v>
      </c>
      <c r="H569" s="35">
        <v>13</v>
      </c>
      <c r="I569" s="35">
        <v>0.5544</v>
      </c>
      <c r="J569" s="43">
        <f t="shared" si="129"/>
        <v>0.51004800000000006</v>
      </c>
      <c r="K569" s="35">
        <v>184.15850222</v>
      </c>
    </row>
    <row r="570" spans="2:11" x14ac:dyDescent="0.25">
      <c r="B570" s="35" t="str">
        <f t="shared" si="127"/>
        <v>A2_4_1978</v>
      </c>
      <c r="C570" s="35" t="s">
        <v>66</v>
      </c>
      <c r="D570" s="35">
        <f t="shared" ref="D570:E570" si="177">D138</f>
        <v>4</v>
      </c>
      <c r="E570" s="35">
        <f t="shared" si="177"/>
        <v>1978</v>
      </c>
      <c r="F570" s="35">
        <v>1.3089999999999999</v>
      </c>
      <c r="G570" s="35">
        <v>4.5320000000000009</v>
      </c>
      <c r="H570" s="35">
        <v>13</v>
      </c>
      <c r="I570" s="35">
        <v>0.5544</v>
      </c>
      <c r="J570" s="43">
        <f t="shared" si="129"/>
        <v>0.51004800000000006</v>
      </c>
      <c r="K570" s="35">
        <v>184.15850222</v>
      </c>
    </row>
    <row r="571" spans="2:11" x14ac:dyDescent="0.25">
      <c r="B571" s="35" t="str">
        <f t="shared" si="127"/>
        <v>A2_4_1979</v>
      </c>
      <c r="C571" s="35" t="s">
        <v>66</v>
      </c>
      <c r="D571" s="35">
        <f t="shared" ref="D571:E571" si="178">D139</f>
        <v>4</v>
      </c>
      <c r="E571" s="35">
        <f t="shared" si="178"/>
        <v>1979</v>
      </c>
      <c r="F571" s="35">
        <v>1.19</v>
      </c>
      <c r="G571" s="35">
        <v>4.5320000000000009</v>
      </c>
      <c r="H571" s="35">
        <v>12</v>
      </c>
      <c r="I571" s="35">
        <v>0.46200000000000002</v>
      </c>
      <c r="J571" s="43">
        <f t="shared" si="129"/>
        <v>0.42504000000000003</v>
      </c>
      <c r="K571" s="35">
        <v>184.15850222</v>
      </c>
    </row>
    <row r="572" spans="2:11" x14ac:dyDescent="0.25">
      <c r="B572" s="35" t="str">
        <f t="shared" si="127"/>
        <v>A2_4_1980</v>
      </c>
      <c r="C572" s="35" t="s">
        <v>66</v>
      </c>
      <c r="D572" s="35">
        <f t="shared" ref="D572:E572" si="179">D140</f>
        <v>4</v>
      </c>
      <c r="E572" s="35">
        <f t="shared" si="179"/>
        <v>1980</v>
      </c>
      <c r="F572" s="35">
        <v>1.19</v>
      </c>
      <c r="G572" s="35">
        <v>4.5320000000000009</v>
      </c>
      <c r="H572" s="35">
        <v>12</v>
      </c>
      <c r="I572" s="35">
        <v>0.46200000000000002</v>
      </c>
      <c r="J572" s="43">
        <f t="shared" si="129"/>
        <v>0.42504000000000003</v>
      </c>
      <c r="K572" s="35">
        <v>184.15850222</v>
      </c>
    </row>
    <row r="573" spans="2:11" x14ac:dyDescent="0.25">
      <c r="B573" s="35" t="str">
        <f t="shared" si="127"/>
        <v>A2_4_1981</v>
      </c>
      <c r="C573" s="35" t="s">
        <v>66</v>
      </c>
      <c r="D573" s="35">
        <f t="shared" ref="D573:E573" si="180">D141</f>
        <v>4</v>
      </c>
      <c r="E573" s="35">
        <f t="shared" si="180"/>
        <v>1981</v>
      </c>
      <c r="F573" s="35">
        <v>1.19</v>
      </c>
      <c r="G573" s="35">
        <v>4.5320000000000009</v>
      </c>
      <c r="H573" s="35">
        <v>12</v>
      </c>
      <c r="I573" s="35">
        <v>0.46200000000000002</v>
      </c>
      <c r="J573" s="43">
        <f t="shared" si="129"/>
        <v>0.42504000000000003</v>
      </c>
      <c r="K573" s="35">
        <v>184.15850222</v>
      </c>
    </row>
    <row r="574" spans="2:11" x14ac:dyDescent="0.25">
      <c r="B574" s="35" t="str">
        <f t="shared" si="127"/>
        <v>A2_4_1982</v>
      </c>
      <c r="C574" s="35" t="s">
        <v>66</v>
      </c>
      <c r="D574" s="35">
        <f t="shared" ref="D574:E574" si="181">D142</f>
        <v>4</v>
      </c>
      <c r="E574" s="35">
        <f t="shared" si="181"/>
        <v>1982</v>
      </c>
      <c r="F574" s="35">
        <v>1.19</v>
      </c>
      <c r="G574" s="35">
        <v>4.5320000000000009</v>
      </c>
      <c r="H574" s="35">
        <v>12</v>
      </c>
      <c r="I574" s="35">
        <v>0.46200000000000002</v>
      </c>
      <c r="J574" s="43">
        <f t="shared" si="129"/>
        <v>0.42504000000000003</v>
      </c>
      <c r="K574" s="35">
        <v>184.15850222</v>
      </c>
    </row>
    <row r="575" spans="2:11" x14ac:dyDescent="0.25">
      <c r="B575" s="35" t="str">
        <f t="shared" si="127"/>
        <v>A2_4_1983</v>
      </c>
      <c r="C575" s="35" t="s">
        <v>66</v>
      </c>
      <c r="D575" s="35">
        <f t="shared" ref="D575:E575" si="182">D143</f>
        <v>4</v>
      </c>
      <c r="E575" s="35">
        <f t="shared" si="182"/>
        <v>1983</v>
      </c>
      <c r="F575" s="35">
        <v>1.19</v>
      </c>
      <c r="G575" s="35">
        <v>4.5320000000000009</v>
      </c>
      <c r="H575" s="35">
        <v>12</v>
      </c>
      <c r="I575" s="35">
        <v>0.46200000000000002</v>
      </c>
      <c r="J575" s="43">
        <f t="shared" si="129"/>
        <v>0.42504000000000003</v>
      </c>
      <c r="K575" s="35">
        <v>184.15850222</v>
      </c>
    </row>
    <row r="576" spans="2:11" x14ac:dyDescent="0.25">
      <c r="B576" s="35" t="str">
        <f t="shared" si="127"/>
        <v>A2_4_1984</v>
      </c>
      <c r="C576" s="35" t="s">
        <v>66</v>
      </c>
      <c r="D576" s="35">
        <f t="shared" ref="D576:E576" si="183">D144</f>
        <v>4</v>
      </c>
      <c r="E576" s="35">
        <f t="shared" si="183"/>
        <v>1984</v>
      </c>
      <c r="F576" s="35">
        <v>1.1185999999999998</v>
      </c>
      <c r="G576" s="35">
        <v>4.4290000000000003</v>
      </c>
      <c r="H576" s="35">
        <v>11</v>
      </c>
      <c r="I576" s="35">
        <v>0.46200000000000002</v>
      </c>
      <c r="J576" s="43">
        <f t="shared" si="129"/>
        <v>0.42504000000000003</v>
      </c>
      <c r="K576" s="35">
        <v>184.15850222</v>
      </c>
    </row>
    <row r="577" spans="2:11" x14ac:dyDescent="0.25">
      <c r="B577" s="35" t="str">
        <f t="shared" si="127"/>
        <v>A2_4_1985</v>
      </c>
      <c r="C577" s="35" t="s">
        <v>66</v>
      </c>
      <c r="D577" s="35">
        <f t="shared" ref="D577:E577" si="184">D145</f>
        <v>4</v>
      </c>
      <c r="E577" s="35">
        <f t="shared" si="184"/>
        <v>1985</v>
      </c>
      <c r="F577" s="35">
        <v>1.1185999999999998</v>
      </c>
      <c r="G577" s="35">
        <v>4.4290000000000003</v>
      </c>
      <c r="H577" s="35">
        <v>11</v>
      </c>
      <c r="I577" s="35">
        <v>0.46200000000000002</v>
      </c>
      <c r="J577" s="43">
        <f t="shared" si="129"/>
        <v>0.42504000000000003</v>
      </c>
      <c r="K577" s="35">
        <v>184.15850222</v>
      </c>
    </row>
    <row r="578" spans="2:11" x14ac:dyDescent="0.25">
      <c r="B578" s="35" t="str">
        <f t="shared" si="127"/>
        <v>A2_4_1986</v>
      </c>
      <c r="C578" s="35" t="s">
        <v>66</v>
      </c>
      <c r="D578" s="35">
        <f t="shared" ref="D578:E578" si="185">D146</f>
        <v>4</v>
      </c>
      <c r="E578" s="35">
        <f t="shared" si="185"/>
        <v>1986</v>
      </c>
      <c r="F578" s="35">
        <v>1.1185999999999998</v>
      </c>
      <c r="G578" s="35">
        <v>4.4290000000000003</v>
      </c>
      <c r="H578" s="35">
        <v>11</v>
      </c>
      <c r="I578" s="35">
        <v>0.46200000000000002</v>
      </c>
      <c r="J578" s="43">
        <f t="shared" si="129"/>
        <v>0.42504000000000003</v>
      </c>
      <c r="K578" s="35">
        <v>184.15850222</v>
      </c>
    </row>
    <row r="579" spans="2:11" x14ac:dyDescent="0.25">
      <c r="B579" s="35" t="str">
        <f t="shared" si="127"/>
        <v>A2_4_1987</v>
      </c>
      <c r="C579" s="35" t="s">
        <v>66</v>
      </c>
      <c r="D579" s="35">
        <f t="shared" ref="D579:E579" si="186">D147</f>
        <v>4</v>
      </c>
      <c r="E579" s="35">
        <f t="shared" si="186"/>
        <v>1987</v>
      </c>
      <c r="F579" s="35">
        <v>1.0471999999999999</v>
      </c>
      <c r="G579" s="35">
        <v>4.3260000000000005</v>
      </c>
      <c r="H579" s="35">
        <v>11</v>
      </c>
      <c r="I579" s="35">
        <v>0.46200000000000002</v>
      </c>
      <c r="J579" s="43">
        <f t="shared" si="129"/>
        <v>0.42504000000000003</v>
      </c>
      <c r="K579" s="35">
        <v>184.15850222</v>
      </c>
    </row>
    <row r="580" spans="2:11" x14ac:dyDescent="0.25">
      <c r="B580" s="35" t="str">
        <f t="shared" si="127"/>
        <v>A2_4_1988</v>
      </c>
      <c r="C580" s="35" t="s">
        <v>66</v>
      </c>
      <c r="D580" s="35">
        <f t="shared" ref="D580:E580" si="187">D148</f>
        <v>4</v>
      </c>
      <c r="E580" s="35">
        <f t="shared" si="187"/>
        <v>1988</v>
      </c>
      <c r="F580" s="35">
        <v>1.0471999999999999</v>
      </c>
      <c r="G580" s="35">
        <v>4.3260000000000005</v>
      </c>
      <c r="H580" s="35">
        <v>11</v>
      </c>
      <c r="I580" s="35">
        <v>0.46200000000000002</v>
      </c>
      <c r="J580" s="43">
        <f t="shared" si="129"/>
        <v>0.42504000000000003</v>
      </c>
      <c r="K580" s="35">
        <v>184.15850222</v>
      </c>
    </row>
    <row r="581" spans="2:11" x14ac:dyDescent="0.25">
      <c r="B581" s="35" t="str">
        <f t="shared" si="127"/>
        <v>A2_4_1989</v>
      </c>
      <c r="C581" s="35" t="s">
        <v>66</v>
      </c>
      <c r="D581" s="35">
        <f t="shared" ref="D581:E581" si="188">D149</f>
        <v>4</v>
      </c>
      <c r="E581" s="35">
        <f t="shared" si="188"/>
        <v>1989</v>
      </c>
      <c r="F581" s="35">
        <v>1.0471999999999999</v>
      </c>
      <c r="G581" s="35">
        <v>4.3260000000000005</v>
      </c>
      <c r="H581" s="35">
        <v>11</v>
      </c>
      <c r="I581" s="35">
        <v>0.46200000000000002</v>
      </c>
      <c r="J581" s="43">
        <f t="shared" si="129"/>
        <v>0.42504000000000003</v>
      </c>
      <c r="K581" s="35">
        <v>184.15850222</v>
      </c>
    </row>
    <row r="582" spans="2:11" x14ac:dyDescent="0.25">
      <c r="B582" s="35" t="str">
        <f t="shared" si="127"/>
        <v>A2_4_1990</v>
      </c>
      <c r="C582" s="35" t="s">
        <v>66</v>
      </c>
      <c r="D582" s="35">
        <f t="shared" ref="D582:E582" si="189">D150</f>
        <v>4</v>
      </c>
      <c r="E582" s="35">
        <f t="shared" si="189"/>
        <v>1990</v>
      </c>
      <c r="F582" s="35">
        <v>1.0471999999999999</v>
      </c>
      <c r="G582" s="35">
        <v>4.3260000000000005</v>
      </c>
      <c r="H582" s="35">
        <v>11</v>
      </c>
      <c r="I582" s="35">
        <v>0.46200000000000002</v>
      </c>
      <c r="J582" s="43">
        <f t="shared" si="129"/>
        <v>0.42504000000000003</v>
      </c>
      <c r="K582" s="35">
        <v>184.15850222</v>
      </c>
    </row>
    <row r="583" spans="2:11" x14ac:dyDescent="0.25">
      <c r="B583" s="35" t="str">
        <f t="shared" si="127"/>
        <v>A2_4_1991</v>
      </c>
      <c r="C583" s="35" t="s">
        <v>66</v>
      </c>
      <c r="D583" s="35">
        <f t="shared" ref="D583:E583" si="190">D151</f>
        <v>4</v>
      </c>
      <c r="E583" s="35">
        <f t="shared" si="190"/>
        <v>1991</v>
      </c>
      <c r="F583" s="35">
        <v>1.0471999999999999</v>
      </c>
      <c r="G583" s="35">
        <v>4.3260000000000005</v>
      </c>
      <c r="H583" s="35">
        <v>11</v>
      </c>
      <c r="I583" s="35">
        <v>0.46200000000000002</v>
      </c>
      <c r="J583" s="43">
        <f t="shared" si="129"/>
        <v>0.42504000000000003</v>
      </c>
      <c r="K583" s="35">
        <v>184.15850222</v>
      </c>
    </row>
    <row r="584" spans="2:11" x14ac:dyDescent="0.25">
      <c r="B584" s="35" t="str">
        <f t="shared" si="127"/>
        <v>A2_4_1992</v>
      </c>
      <c r="C584" s="35" t="s">
        <v>66</v>
      </c>
      <c r="D584" s="35">
        <f t="shared" ref="D584:E584" si="191">D152</f>
        <v>4</v>
      </c>
      <c r="E584" s="35">
        <f t="shared" si="191"/>
        <v>1992</v>
      </c>
      <c r="F584" s="35">
        <v>1.0471999999999999</v>
      </c>
      <c r="G584" s="35">
        <v>4.3260000000000005</v>
      </c>
      <c r="H584" s="35">
        <v>11</v>
      </c>
      <c r="I584" s="35">
        <v>0.46200000000000002</v>
      </c>
      <c r="J584" s="43">
        <f t="shared" si="129"/>
        <v>0.42504000000000003</v>
      </c>
      <c r="K584" s="35">
        <v>184.15850222</v>
      </c>
    </row>
    <row r="585" spans="2:11" x14ac:dyDescent="0.25">
      <c r="B585" s="35" t="str">
        <f t="shared" si="127"/>
        <v>A2_4_1993</v>
      </c>
      <c r="C585" s="35" t="s">
        <v>66</v>
      </c>
      <c r="D585" s="35">
        <f t="shared" ref="D585:E585" si="192">D153</f>
        <v>4</v>
      </c>
      <c r="E585" s="35">
        <f t="shared" si="192"/>
        <v>1993</v>
      </c>
      <c r="F585" s="35">
        <v>1.0471999999999999</v>
      </c>
      <c r="G585" s="35">
        <v>4.3260000000000005</v>
      </c>
      <c r="H585" s="35">
        <v>11</v>
      </c>
      <c r="I585" s="35">
        <v>0.46200000000000002</v>
      </c>
      <c r="J585" s="43">
        <f t="shared" si="129"/>
        <v>0.42504000000000003</v>
      </c>
      <c r="K585" s="35">
        <v>184.15850222</v>
      </c>
    </row>
    <row r="586" spans="2:11" x14ac:dyDescent="0.25">
      <c r="B586" s="35" t="str">
        <f t="shared" ref="B586:B649" si="193">C586&amp;"_"&amp;D586&amp;"_"&amp;E586</f>
        <v>A2_4_1994</v>
      </c>
      <c r="C586" s="35" t="s">
        <v>66</v>
      </c>
      <c r="D586" s="35">
        <f t="shared" ref="D586:E586" si="194">D154</f>
        <v>4</v>
      </c>
      <c r="E586" s="35">
        <f t="shared" si="194"/>
        <v>1994</v>
      </c>
      <c r="F586" s="35">
        <v>1.0471999999999999</v>
      </c>
      <c r="G586" s="35">
        <v>4.3260000000000005</v>
      </c>
      <c r="H586" s="35">
        <v>11</v>
      </c>
      <c r="I586" s="35">
        <v>0.46200000000000002</v>
      </c>
      <c r="J586" s="43">
        <f t="shared" ref="J586:J649" si="195">0.92*I586</f>
        <v>0.42504000000000003</v>
      </c>
      <c r="K586" s="35">
        <v>184.15850222</v>
      </c>
    </row>
    <row r="587" spans="2:11" x14ac:dyDescent="0.25">
      <c r="B587" s="35" t="str">
        <f t="shared" si="193"/>
        <v>A2_4_1995</v>
      </c>
      <c r="C587" s="35" t="s">
        <v>66</v>
      </c>
      <c r="D587" s="35">
        <f t="shared" ref="D587:E587" si="196">D155</f>
        <v>4</v>
      </c>
      <c r="E587" s="35">
        <f t="shared" si="196"/>
        <v>1995</v>
      </c>
      <c r="F587" s="35">
        <v>0.80920000000000003</v>
      </c>
      <c r="G587" s="35">
        <v>2.7810000000000001</v>
      </c>
      <c r="H587" s="35">
        <v>8.17</v>
      </c>
      <c r="I587" s="35">
        <v>0.31919999999999998</v>
      </c>
      <c r="J587" s="43">
        <f t="shared" si="195"/>
        <v>0.29366399999999998</v>
      </c>
      <c r="K587" s="35">
        <v>184.15850222</v>
      </c>
    </row>
    <row r="588" spans="2:11" x14ac:dyDescent="0.25">
      <c r="B588" s="35" t="str">
        <f t="shared" si="193"/>
        <v>A2_4_1996</v>
      </c>
      <c r="C588" s="35" t="s">
        <v>66</v>
      </c>
      <c r="D588" s="35">
        <f t="shared" ref="D588:E588" si="197">D156</f>
        <v>4</v>
      </c>
      <c r="E588" s="35">
        <f t="shared" si="197"/>
        <v>1996</v>
      </c>
      <c r="F588" s="35">
        <v>0.80920000000000003</v>
      </c>
      <c r="G588" s="35">
        <v>2.7810000000000001</v>
      </c>
      <c r="H588" s="35">
        <v>8.17</v>
      </c>
      <c r="I588" s="35">
        <v>0.31919999999999998</v>
      </c>
      <c r="J588" s="43">
        <f t="shared" si="195"/>
        <v>0.29366399999999998</v>
      </c>
      <c r="K588" s="35">
        <v>184.15850222</v>
      </c>
    </row>
    <row r="589" spans="2:11" x14ac:dyDescent="0.25">
      <c r="B589" s="35" t="str">
        <f t="shared" si="193"/>
        <v>A2_4_1997</v>
      </c>
      <c r="C589" s="35" t="s">
        <v>66</v>
      </c>
      <c r="D589" s="35">
        <f t="shared" ref="D589:E589" si="198">D157</f>
        <v>4</v>
      </c>
      <c r="E589" s="35">
        <f t="shared" si="198"/>
        <v>1997</v>
      </c>
      <c r="F589" s="35">
        <v>0.80920000000000003</v>
      </c>
      <c r="G589" s="35">
        <v>2.7810000000000001</v>
      </c>
      <c r="H589" s="35">
        <v>8.17</v>
      </c>
      <c r="I589" s="35">
        <v>0.31919999999999998</v>
      </c>
      <c r="J589" s="43">
        <f t="shared" si="195"/>
        <v>0.29366399999999998</v>
      </c>
      <c r="K589" s="35">
        <v>184.15850222</v>
      </c>
    </row>
    <row r="590" spans="2:11" x14ac:dyDescent="0.25">
      <c r="B590" s="35" t="str">
        <f t="shared" si="193"/>
        <v>A2_4_1998</v>
      </c>
      <c r="C590" s="35" t="s">
        <v>66</v>
      </c>
      <c r="D590" s="35">
        <f t="shared" ref="D590:E590" si="199">D158</f>
        <v>4</v>
      </c>
      <c r="E590" s="35">
        <f t="shared" si="199"/>
        <v>1998</v>
      </c>
      <c r="F590" s="35">
        <v>0.80920000000000003</v>
      </c>
      <c r="G590" s="35">
        <v>2.7810000000000001</v>
      </c>
      <c r="H590" s="35">
        <v>8.17</v>
      </c>
      <c r="I590" s="35">
        <v>0.31919999999999998</v>
      </c>
      <c r="J590" s="43">
        <f t="shared" si="195"/>
        <v>0.29366399999999998</v>
      </c>
      <c r="K590" s="35">
        <v>184.15850222</v>
      </c>
    </row>
    <row r="591" spans="2:11" x14ac:dyDescent="0.25">
      <c r="B591" s="35" t="str">
        <f t="shared" si="193"/>
        <v>A2_4_1999</v>
      </c>
      <c r="C591" s="35" t="s">
        <v>66</v>
      </c>
      <c r="D591" s="35">
        <f t="shared" ref="D591:E591" si="200">D159</f>
        <v>4</v>
      </c>
      <c r="E591" s="35">
        <f t="shared" si="200"/>
        <v>1999</v>
      </c>
      <c r="F591" s="35">
        <v>0.80920000000000003</v>
      </c>
      <c r="G591" s="35">
        <v>2.7810000000000001</v>
      </c>
      <c r="H591" s="35">
        <v>8.17</v>
      </c>
      <c r="I591" s="35">
        <v>0.31919999999999998</v>
      </c>
      <c r="J591" s="43">
        <f t="shared" si="195"/>
        <v>0.29366399999999998</v>
      </c>
      <c r="K591" s="35">
        <v>184.15850222</v>
      </c>
    </row>
    <row r="592" spans="2:11" x14ac:dyDescent="0.25">
      <c r="B592" s="35" t="str">
        <f t="shared" si="193"/>
        <v>A2_4_2000</v>
      </c>
      <c r="C592" s="35" t="s">
        <v>66</v>
      </c>
      <c r="D592" s="35">
        <f t="shared" ref="D592:E592" si="201">D160</f>
        <v>4</v>
      </c>
      <c r="E592" s="35">
        <f t="shared" si="201"/>
        <v>2000</v>
      </c>
      <c r="F592" s="35">
        <v>0.80920000000000003</v>
      </c>
      <c r="G592" s="35">
        <v>2.7810000000000001</v>
      </c>
      <c r="H592" s="35">
        <v>7.31</v>
      </c>
      <c r="I592" s="35">
        <v>0.31919999999999998</v>
      </c>
      <c r="J592" s="43">
        <f t="shared" si="195"/>
        <v>0.29366399999999998</v>
      </c>
      <c r="K592" s="35">
        <v>184.15850222</v>
      </c>
    </row>
    <row r="593" spans="2:11" x14ac:dyDescent="0.25">
      <c r="B593" s="35" t="str">
        <f t="shared" si="193"/>
        <v>A2_4_2001</v>
      </c>
      <c r="C593" s="35" t="s">
        <v>66</v>
      </c>
      <c r="D593" s="35">
        <f t="shared" ref="D593:E593" si="202">D161</f>
        <v>4</v>
      </c>
      <c r="E593" s="35">
        <f t="shared" si="202"/>
        <v>2001</v>
      </c>
      <c r="F593" s="35">
        <v>0.80920000000000003</v>
      </c>
      <c r="G593" s="35">
        <v>2.7810000000000001</v>
      </c>
      <c r="H593" s="35">
        <v>7.31</v>
      </c>
      <c r="I593" s="35">
        <v>0.31919999999999998</v>
      </c>
      <c r="J593" s="43">
        <f t="shared" si="195"/>
        <v>0.29366399999999998</v>
      </c>
      <c r="K593" s="35">
        <v>184.15850222</v>
      </c>
    </row>
    <row r="594" spans="2:11" x14ac:dyDescent="0.25">
      <c r="B594" s="35" t="str">
        <f t="shared" si="193"/>
        <v>A2_4_2002</v>
      </c>
      <c r="C594" s="35" t="s">
        <v>66</v>
      </c>
      <c r="D594" s="35">
        <f t="shared" ref="D594:E594" si="203">D162</f>
        <v>4</v>
      </c>
      <c r="E594" s="35">
        <f t="shared" si="203"/>
        <v>2002</v>
      </c>
      <c r="F594" s="35">
        <v>0.80920000000000003</v>
      </c>
      <c r="G594" s="35">
        <v>2.7810000000000001</v>
      </c>
      <c r="H594" s="35">
        <v>7.31</v>
      </c>
      <c r="I594" s="35">
        <v>0.31919999999999998</v>
      </c>
      <c r="J594" s="43">
        <f t="shared" si="195"/>
        <v>0.29366399999999998</v>
      </c>
      <c r="K594" s="35">
        <v>184.15850222</v>
      </c>
    </row>
    <row r="595" spans="2:11" x14ac:dyDescent="0.25">
      <c r="B595" s="35" t="str">
        <f t="shared" si="193"/>
        <v>A2_4_2003</v>
      </c>
      <c r="C595" s="35" t="s">
        <v>66</v>
      </c>
      <c r="D595" s="35">
        <f t="shared" ref="D595:E595" si="204">D163</f>
        <v>4</v>
      </c>
      <c r="E595" s="35">
        <f t="shared" si="204"/>
        <v>2003</v>
      </c>
      <c r="F595" s="35">
        <v>0.80920000000000003</v>
      </c>
      <c r="G595" s="35">
        <v>2.7810000000000001</v>
      </c>
      <c r="H595" s="35">
        <v>7.31</v>
      </c>
      <c r="I595" s="35">
        <v>0.31919999999999998</v>
      </c>
      <c r="J595" s="43">
        <f t="shared" si="195"/>
        <v>0.29366399999999998</v>
      </c>
      <c r="K595" s="35">
        <v>184.15850222</v>
      </c>
    </row>
    <row r="596" spans="2:11" x14ac:dyDescent="0.25">
      <c r="B596" s="35" t="str">
        <f t="shared" si="193"/>
        <v>A2_4_2004</v>
      </c>
      <c r="C596" s="35" t="s">
        <v>66</v>
      </c>
      <c r="D596" s="35">
        <f t="shared" ref="D596:E596" si="205">D164</f>
        <v>4</v>
      </c>
      <c r="E596" s="35">
        <f t="shared" si="205"/>
        <v>2004</v>
      </c>
      <c r="F596" s="35">
        <v>0.80920000000000003</v>
      </c>
      <c r="G596" s="35">
        <v>3.73</v>
      </c>
      <c r="H596" s="35">
        <v>5.1014999999999997</v>
      </c>
      <c r="I596" s="35">
        <v>0.15</v>
      </c>
      <c r="J596" s="43">
        <f t="shared" si="195"/>
        <v>0.13800000000000001</v>
      </c>
      <c r="K596" s="35">
        <v>184.15850222</v>
      </c>
    </row>
    <row r="597" spans="2:11" x14ac:dyDescent="0.25">
      <c r="B597" s="35" t="str">
        <f t="shared" si="193"/>
        <v>A2_4_2005</v>
      </c>
      <c r="C597" s="35" t="s">
        <v>66</v>
      </c>
      <c r="D597" s="35">
        <f t="shared" ref="D597:E597" si="206">D165</f>
        <v>4</v>
      </c>
      <c r="E597" s="35">
        <f t="shared" si="206"/>
        <v>2005</v>
      </c>
      <c r="F597" s="35">
        <v>0.80920000000000003</v>
      </c>
      <c r="G597" s="35">
        <v>3.73</v>
      </c>
      <c r="H597" s="35">
        <v>5.1014999999999997</v>
      </c>
      <c r="I597" s="35">
        <v>0.15</v>
      </c>
      <c r="J597" s="43">
        <f t="shared" si="195"/>
        <v>0.13800000000000001</v>
      </c>
      <c r="K597" s="35">
        <v>184.15850222</v>
      </c>
    </row>
    <row r="598" spans="2:11" x14ac:dyDescent="0.25">
      <c r="B598" s="35" t="str">
        <f t="shared" si="193"/>
        <v>A2_4_2006</v>
      </c>
      <c r="C598" s="35" t="s">
        <v>66</v>
      </c>
      <c r="D598" s="35">
        <f t="shared" ref="D598:E598" si="207">D166</f>
        <v>4</v>
      </c>
      <c r="E598" s="35">
        <f t="shared" si="207"/>
        <v>2006</v>
      </c>
      <c r="F598" s="35">
        <v>0.80920000000000003</v>
      </c>
      <c r="G598" s="35">
        <v>3.73</v>
      </c>
      <c r="H598" s="35">
        <v>5.1014999999999997</v>
      </c>
      <c r="I598" s="35">
        <v>0.15</v>
      </c>
      <c r="J598" s="43">
        <f t="shared" si="195"/>
        <v>0.13800000000000001</v>
      </c>
      <c r="K598" s="35">
        <v>184.15850222</v>
      </c>
    </row>
    <row r="599" spans="2:11" x14ac:dyDescent="0.25">
      <c r="B599" s="35" t="str">
        <f t="shared" si="193"/>
        <v>A2_4_2007</v>
      </c>
      <c r="C599" s="35" t="s">
        <v>66</v>
      </c>
      <c r="D599" s="35">
        <f t="shared" ref="D599:E599" si="208">D167</f>
        <v>4</v>
      </c>
      <c r="E599" s="35">
        <f t="shared" si="208"/>
        <v>2007</v>
      </c>
      <c r="F599" s="35">
        <v>0.80920000000000003</v>
      </c>
      <c r="G599" s="35">
        <v>3.73</v>
      </c>
      <c r="H599" s="35">
        <v>5.1014999999999997</v>
      </c>
      <c r="I599" s="35">
        <v>0.15</v>
      </c>
      <c r="J599" s="43">
        <f t="shared" si="195"/>
        <v>0.13800000000000001</v>
      </c>
      <c r="K599" s="35">
        <v>184.15850222</v>
      </c>
    </row>
    <row r="600" spans="2:11" x14ac:dyDescent="0.25">
      <c r="B600" s="35" t="str">
        <f t="shared" si="193"/>
        <v>A2_4_2008</v>
      </c>
      <c r="C600" s="35" t="s">
        <v>66</v>
      </c>
      <c r="D600" s="35">
        <f t="shared" ref="D600:E600" si="209">D168</f>
        <v>4</v>
      </c>
      <c r="E600" s="35">
        <f t="shared" si="209"/>
        <v>2008</v>
      </c>
      <c r="F600" s="35">
        <v>0.80920000000000003</v>
      </c>
      <c r="G600" s="35">
        <v>3.73</v>
      </c>
      <c r="H600" s="35">
        <v>5.1014999999999997</v>
      </c>
      <c r="I600" s="35">
        <v>0.15</v>
      </c>
      <c r="J600" s="43">
        <f t="shared" si="195"/>
        <v>0.13800000000000001</v>
      </c>
      <c r="K600" s="35">
        <v>184.15850222</v>
      </c>
    </row>
    <row r="601" spans="2:11" x14ac:dyDescent="0.25">
      <c r="B601" s="35" t="str">
        <f t="shared" si="193"/>
        <v>A2_4_2009</v>
      </c>
      <c r="C601" s="35" t="s">
        <v>66</v>
      </c>
      <c r="D601" s="35">
        <f t="shared" ref="D601:E601" si="210">D169</f>
        <v>4</v>
      </c>
      <c r="E601" s="35">
        <f t="shared" si="210"/>
        <v>2009</v>
      </c>
      <c r="F601" s="35">
        <v>0.80920000000000003</v>
      </c>
      <c r="G601" s="35">
        <v>3.73</v>
      </c>
      <c r="H601" s="35">
        <v>5.1014999999999997</v>
      </c>
      <c r="I601" s="35">
        <v>0.15</v>
      </c>
      <c r="J601" s="43">
        <f t="shared" si="195"/>
        <v>0.13800000000000001</v>
      </c>
      <c r="K601" s="35">
        <v>184.15850222</v>
      </c>
    </row>
    <row r="602" spans="2:11" x14ac:dyDescent="0.25">
      <c r="B602" s="35" t="str">
        <f t="shared" si="193"/>
        <v>A2_4_2010</v>
      </c>
      <c r="C602" s="35" t="s">
        <v>66</v>
      </c>
      <c r="D602" s="35">
        <f t="shared" ref="D602:E602" si="211">D170</f>
        <v>4</v>
      </c>
      <c r="E602" s="35">
        <f t="shared" si="211"/>
        <v>2010</v>
      </c>
      <c r="F602" s="35">
        <v>0.80920000000000003</v>
      </c>
      <c r="G602" s="35">
        <v>3.73</v>
      </c>
      <c r="H602" s="35">
        <v>5.1014999999999997</v>
      </c>
      <c r="I602" s="35">
        <v>0.15</v>
      </c>
      <c r="J602" s="43">
        <f t="shared" si="195"/>
        <v>0.13800000000000001</v>
      </c>
      <c r="K602" s="35">
        <v>184.15850222</v>
      </c>
    </row>
    <row r="603" spans="2:11" x14ac:dyDescent="0.25">
      <c r="B603" s="35" t="str">
        <f t="shared" si="193"/>
        <v>A2_4_2011</v>
      </c>
      <c r="C603" s="35" t="s">
        <v>66</v>
      </c>
      <c r="D603" s="35">
        <f t="shared" ref="D603:E603" si="212">D171</f>
        <v>4</v>
      </c>
      <c r="E603" s="35">
        <f t="shared" si="212"/>
        <v>2011</v>
      </c>
      <c r="F603" s="35">
        <v>0.80920000000000003</v>
      </c>
      <c r="G603" s="35">
        <v>3.73</v>
      </c>
      <c r="H603" s="35">
        <v>5.1014999999999997</v>
      </c>
      <c r="I603" s="35">
        <v>0.15</v>
      </c>
      <c r="J603" s="43">
        <f t="shared" si="195"/>
        <v>0.13800000000000001</v>
      </c>
      <c r="K603" s="35">
        <v>184.15850222</v>
      </c>
    </row>
    <row r="604" spans="2:11" x14ac:dyDescent="0.25">
      <c r="B604" s="35" t="str">
        <f t="shared" si="193"/>
        <v>A2_4_2012</v>
      </c>
      <c r="C604" s="35" t="s">
        <v>66</v>
      </c>
      <c r="D604" s="35">
        <f t="shared" ref="D604:E604" si="213">D172</f>
        <v>4</v>
      </c>
      <c r="E604" s="35">
        <f t="shared" si="213"/>
        <v>2012</v>
      </c>
      <c r="F604" s="35">
        <v>0.80920000000000003</v>
      </c>
      <c r="G604" s="35">
        <v>3.73</v>
      </c>
      <c r="H604" s="35">
        <v>5.1014999999999997</v>
      </c>
      <c r="I604" s="35">
        <v>0.15</v>
      </c>
      <c r="J604" s="43">
        <f t="shared" si="195"/>
        <v>0.13800000000000001</v>
      </c>
      <c r="K604" s="35">
        <v>184.15850222</v>
      </c>
    </row>
    <row r="605" spans="2:11" x14ac:dyDescent="0.25">
      <c r="B605" s="35" t="str">
        <f t="shared" si="193"/>
        <v>A2_4_2013</v>
      </c>
      <c r="C605" s="35" t="s">
        <v>66</v>
      </c>
      <c r="D605" s="35">
        <f t="shared" ref="D605:E605" si="214">D173</f>
        <v>4</v>
      </c>
      <c r="E605" s="35">
        <f t="shared" si="214"/>
        <v>2013</v>
      </c>
      <c r="F605" s="35">
        <v>0.80920000000000003</v>
      </c>
      <c r="G605" s="35">
        <v>3.73</v>
      </c>
      <c r="H605" s="35">
        <v>5.1014999999999997</v>
      </c>
      <c r="I605" s="35">
        <v>0.15</v>
      </c>
      <c r="J605" s="43">
        <f t="shared" si="195"/>
        <v>0.13800000000000001</v>
      </c>
      <c r="K605" s="35">
        <v>184.15850222</v>
      </c>
    </row>
    <row r="606" spans="2:11" x14ac:dyDescent="0.25">
      <c r="B606" s="35" t="str">
        <f t="shared" si="193"/>
        <v>A2_4_2014</v>
      </c>
      <c r="C606" s="35" t="s">
        <v>66</v>
      </c>
      <c r="D606" s="35">
        <f t="shared" ref="D606:E606" si="215">D174</f>
        <v>4</v>
      </c>
      <c r="E606" s="35">
        <f t="shared" si="215"/>
        <v>2014</v>
      </c>
      <c r="F606" s="35">
        <v>0.80920000000000003</v>
      </c>
      <c r="G606" s="35">
        <v>3.73</v>
      </c>
      <c r="H606" s="35">
        <v>3.99</v>
      </c>
      <c r="I606" s="35">
        <v>0.08</v>
      </c>
      <c r="J606" s="43">
        <f t="shared" si="195"/>
        <v>7.3599999999999999E-2</v>
      </c>
      <c r="K606" s="35">
        <v>184.15850222</v>
      </c>
    </row>
    <row r="607" spans="2:11" x14ac:dyDescent="0.25">
      <c r="B607" s="35" t="str">
        <f t="shared" si="193"/>
        <v>A2_4_2015</v>
      </c>
      <c r="C607" s="35" t="s">
        <v>66</v>
      </c>
      <c r="D607" s="35">
        <f t="shared" ref="D607:E607" si="216">D175</f>
        <v>4</v>
      </c>
      <c r="E607" s="35">
        <f t="shared" si="216"/>
        <v>2015</v>
      </c>
      <c r="F607" s="35">
        <v>0.80920000000000003</v>
      </c>
      <c r="G607" s="35">
        <v>3.73</v>
      </c>
      <c r="H607" s="35">
        <v>3.99</v>
      </c>
      <c r="I607" s="35">
        <v>0.08</v>
      </c>
      <c r="J607" s="43">
        <f t="shared" si="195"/>
        <v>7.3599999999999999E-2</v>
      </c>
      <c r="K607" s="35">
        <v>184.15850222</v>
      </c>
    </row>
    <row r="608" spans="2:11" x14ac:dyDescent="0.25">
      <c r="B608" s="35" t="str">
        <f t="shared" si="193"/>
        <v>A2_4_2016</v>
      </c>
      <c r="C608" s="35" t="s">
        <v>66</v>
      </c>
      <c r="D608" s="35">
        <f t="shared" ref="D608:E608" si="217">D176</f>
        <v>4</v>
      </c>
      <c r="E608" s="35">
        <f t="shared" si="217"/>
        <v>2016</v>
      </c>
      <c r="F608" s="35">
        <v>0.80920000000000003</v>
      </c>
      <c r="G608" s="35">
        <v>3.73</v>
      </c>
      <c r="H608" s="35">
        <v>3.99</v>
      </c>
      <c r="I608" s="35">
        <v>0.08</v>
      </c>
      <c r="J608" s="43">
        <f t="shared" si="195"/>
        <v>7.3599999999999999E-2</v>
      </c>
      <c r="K608" s="35">
        <v>184.15850222</v>
      </c>
    </row>
    <row r="609" spans="2:11" x14ac:dyDescent="0.25">
      <c r="B609" s="35" t="str">
        <f t="shared" si="193"/>
        <v>A2_4_2017</v>
      </c>
      <c r="C609" s="35" t="s">
        <v>66</v>
      </c>
      <c r="D609" s="35">
        <f t="shared" ref="D609:E609" si="218">D177</f>
        <v>4</v>
      </c>
      <c r="E609" s="35">
        <f t="shared" si="218"/>
        <v>2017</v>
      </c>
      <c r="F609" s="35">
        <v>0.80920000000000003</v>
      </c>
      <c r="G609" s="35">
        <v>3.73</v>
      </c>
      <c r="H609" s="35">
        <v>3.99</v>
      </c>
      <c r="I609" s="35">
        <v>0.08</v>
      </c>
      <c r="J609" s="43">
        <f t="shared" si="195"/>
        <v>7.3599999999999999E-2</v>
      </c>
      <c r="K609" s="35">
        <v>184.15850222</v>
      </c>
    </row>
    <row r="610" spans="2:11" x14ac:dyDescent="0.25">
      <c r="B610" s="35" t="str">
        <f t="shared" si="193"/>
        <v>A2_4_2018</v>
      </c>
      <c r="C610" s="35" t="s">
        <v>66</v>
      </c>
      <c r="D610" s="35">
        <f t="shared" ref="D610:E610" si="219">D178</f>
        <v>4</v>
      </c>
      <c r="E610" s="35">
        <f t="shared" si="219"/>
        <v>2018</v>
      </c>
      <c r="F610" s="35">
        <v>0.80920000000000003</v>
      </c>
      <c r="G610" s="35">
        <v>3.73</v>
      </c>
      <c r="H610" s="35">
        <v>3.99</v>
      </c>
      <c r="I610" s="35">
        <v>0.08</v>
      </c>
      <c r="J610" s="43">
        <f t="shared" si="195"/>
        <v>7.3599999999999999E-2</v>
      </c>
      <c r="K610" s="35">
        <v>184.15850222</v>
      </c>
    </row>
    <row r="611" spans="2:11" x14ac:dyDescent="0.25">
      <c r="B611" s="35" t="str">
        <f t="shared" si="193"/>
        <v>A2_4_2019</v>
      </c>
      <c r="C611" s="35" t="s">
        <v>66</v>
      </c>
      <c r="D611" s="35">
        <f t="shared" ref="D611:E611" si="220">D179</f>
        <v>4</v>
      </c>
      <c r="E611" s="35">
        <f t="shared" si="220"/>
        <v>2019</v>
      </c>
      <c r="F611" s="35">
        <v>0.80920000000000003</v>
      </c>
      <c r="G611" s="35">
        <v>3.73</v>
      </c>
      <c r="H611" s="35">
        <v>3.99</v>
      </c>
      <c r="I611" s="35">
        <v>0.08</v>
      </c>
      <c r="J611" s="43">
        <f t="shared" si="195"/>
        <v>7.3599999999999999E-2</v>
      </c>
      <c r="K611" s="35">
        <v>184.15850222</v>
      </c>
    </row>
    <row r="612" spans="2:11" x14ac:dyDescent="0.25">
      <c r="B612" s="35" t="str">
        <f t="shared" si="193"/>
        <v>A2_4_2020</v>
      </c>
      <c r="C612" s="35" t="s">
        <v>66</v>
      </c>
      <c r="D612" s="35">
        <f t="shared" ref="D612:E612" si="221">D180</f>
        <v>4</v>
      </c>
      <c r="E612" s="35">
        <f t="shared" si="221"/>
        <v>2020</v>
      </c>
      <c r="F612" s="35">
        <v>0.80920000000000003</v>
      </c>
      <c r="G612" s="35">
        <v>3.73</v>
      </c>
      <c r="H612" s="35">
        <v>3.99</v>
      </c>
      <c r="I612" s="35">
        <v>0.08</v>
      </c>
      <c r="J612" s="43">
        <f t="shared" si="195"/>
        <v>7.3599999999999999E-2</v>
      </c>
      <c r="K612" s="35">
        <v>184.15850222</v>
      </c>
    </row>
    <row r="613" spans="2:11" x14ac:dyDescent="0.25">
      <c r="B613" s="35" t="str">
        <f t="shared" si="193"/>
        <v>A2_5_1969</v>
      </c>
      <c r="C613" s="35" t="s">
        <v>66</v>
      </c>
      <c r="D613" s="35">
        <f t="shared" ref="D613:E613" si="222">D181</f>
        <v>5</v>
      </c>
      <c r="E613" s="35">
        <f t="shared" si="222"/>
        <v>1969</v>
      </c>
      <c r="F613" s="35">
        <v>1.4993999999999998</v>
      </c>
      <c r="G613" s="35">
        <v>4.3260000000000005</v>
      </c>
      <c r="H613" s="35">
        <v>14</v>
      </c>
      <c r="I613" s="35">
        <v>0.62159999999999993</v>
      </c>
      <c r="J613" s="43">
        <f t="shared" si="195"/>
        <v>0.57187199999999994</v>
      </c>
      <c r="K613" s="35">
        <v>184.15850222</v>
      </c>
    </row>
    <row r="614" spans="2:11" x14ac:dyDescent="0.25">
      <c r="B614" s="35" t="str">
        <f t="shared" si="193"/>
        <v>A2_5_1970</v>
      </c>
      <c r="C614" s="35" t="s">
        <v>66</v>
      </c>
      <c r="D614" s="35">
        <f t="shared" ref="D614:E614" si="223">D182</f>
        <v>5</v>
      </c>
      <c r="E614" s="35">
        <f t="shared" si="223"/>
        <v>1970</v>
      </c>
      <c r="F614" s="35">
        <v>1.4993999999999998</v>
      </c>
      <c r="G614" s="35">
        <v>4.3260000000000005</v>
      </c>
      <c r="H614" s="35">
        <v>14</v>
      </c>
      <c r="I614" s="35">
        <v>0.62159999999999993</v>
      </c>
      <c r="J614" s="43">
        <f t="shared" si="195"/>
        <v>0.57187199999999994</v>
      </c>
      <c r="K614" s="35">
        <v>184.15850222</v>
      </c>
    </row>
    <row r="615" spans="2:11" x14ac:dyDescent="0.25">
      <c r="B615" s="35" t="str">
        <f t="shared" si="193"/>
        <v>A2_5_1971</v>
      </c>
      <c r="C615" s="35" t="s">
        <v>66</v>
      </c>
      <c r="D615" s="35">
        <f t="shared" ref="D615:E615" si="224">D183</f>
        <v>5</v>
      </c>
      <c r="E615" s="35">
        <f t="shared" si="224"/>
        <v>1971</v>
      </c>
      <c r="F615" s="35">
        <v>1.2495000000000001</v>
      </c>
      <c r="G615" s="35">
        <v>4.3260000000000005</v>
      </c>
      <c r="H615" s="35">
        <v>13</v>
      </c>
      <c r="I615" s="35">
        <v>0.5292</v>
      </c>
      <c r="J615" s="43">
        <f t="shared" si="195"/>
        <v>0.48686400000000002</v>
      </c>
      <c r="K615" s="35">
        <v>184.15850222</v>
      </c>
    </row>
    <row r="616" spans="2:11" x14ac:dyDescent="0.25">
      <c r="B616" s="35" t="str">
        <f t="shared" si="193"/>
        <v>A2_5_1972</v>
      </c>
      <c r="C616" s="35" t="s">
        <v>66</v>
      </c>
      <c r="D616" s="35">
        <f t="shared" ref="D616:E616" si="225">D184</f>
        <v>5</v>
      </c>
      <c r="E616" s="35">
        <f t="shared" si="225"/>
        <v>1972</v>
      </c>
      <c r="F616" s="35">
        <v>1.2495000000000001</v>
      </c>
      <c r="G616" s="35">
        <v>4.3260000000000005</v>
      </c>
      <c r="H616" s="35">
        <v>13</v>
      </c>
      <c r="I616" s="35">
        <v>0.5292</v>
      </c>
      <c r="J616" s="43">
        <f t="shared" si="195"/>
        <v>0.48686400000000002</v>
      </c>
      <c r="K616" s="35">
        <v>184.15850222</v>
      </c>
    </row>
    <row r="617" spans="2:11" x14ac:dyDescent="0.25">
      <c r="B617" s="35" t="str">
        <f t="shared" si="193"/>
        <v>A2_5_1973</v>
      </c>
      <c r="C617" s="35" t="s">
        <v>66</v>
      </c>
      <c r="D617" s="35">
        <f t="shared" ref="D617:E617" si="226">D185</f>
        <v>5</v>
      </c>
      <c r="E617" s="35">
        <f t="shared" si="226"/>
        <v>1973</v>
      </c>
      <c r="F617" s="35">
        <v>1.2495000000000001</v>
      </c>
      <c r="G617" s="35">
        <v>4.3260000000000005</v>
      </c>
      <c r="H617" s="35">
        <v>13</v>
      </c>
      <c r="I617" s="35">
        <v>0.5292</v>
      </c>
      <c r="J617" s="43">
        <f t="shared" si="195"/>
        <v>0.48686400000000002</v>
      </c>
      <c r="K617" s="35">
        <v>184.15850222</v>
      </c>
    </row>
    <row r="618" spans="2:11" x14ac:dyDescent="0.25">
      <c r="B618" s="35" t="str">
        <f t="shared" si="193"/>
        <v>A2_5_1974</v>
      </c>
      <c r="C618" s="35" t="s">
        <v>66</v>
      </c>
      <c r="D618" s="35">
        <f t="shared" ref="D618:E618" si="227">D186</f>
        <v>5</v>
      </c>
      <c r="E618" s="35">
        <f t="shared" si="227"/>
        <v>1974</v>
      </c>
      <c r="F618" s="35">
        <v>1.2495000000000001</v>
      </c>
      <c r="G618" s="35">
        <v>4.3260000000000005</v>
      </c>
      <c r="H618" s="35">
        <v>13</v>
      </c>
      <c r="I618" s="35">
        <v>0.5292</v>
      </c>
      <c r="J618" s="43">
        <f t="shared" si="195"/>
        <v>0.48686400000000002</v>
      </c>
      <c r="K618" s="35">
        <v>184.15850222</v>
      </c>
    </row>
    <row r="619" spans="2:11" x14ac:dyDescent="0.25">
      <c r="B619" s="35" t="str">
        <f t="shared" si="193"/>
        <v>A2_5_1975</v>
      </c>
      <c r="C619" s="35" t="s">
        <v>66</v>
      </c>
      <c r="D619" s="35">
        <f t="shared" ref="D619:E619" si="228">D187</f>
        <v>5</v>
      </c>
      <c r="E619" s="35">
        <f t="shared" si="228"/>
        <v>1975</v>
      </c>
      <c r="F619" s="35">
        <v>1.2495000000000001</v>
      </c>
      <c r="G619" s="35">
        <v>4.3260000000000005</v>
      </c>
      <c r="H619" s="35">
        <v>13</v>
      </c>
      <c r="I619" s="35">
        <v>0.5292</v>
      </c>
      <c r="J619" s="43">
        <f t="shared" si="195"/>
        <v>0.48686400000000002</v>
      </c>
      <c r="K619" s="35">
        <v>184.15850222</v>
      </c>
    </row>
    <row r="620" spans="2:11" x14ac:dyDescent="0.25">
      <c r="B620" s="35" t="str">
        <f t="shared" si="193"/>
        <v>A2_5_1976</v>
      </c>
      <c r="C620" s="35" t="s">
        <v>66</v>
      </c>
      <c r="D620" s="35">
        <f t="shared" ref="D620:E620" si="229">D188</f>
        <v>5</v>
      </c>
      <c r="E620" s="35">
        <f t="shared" si="229"/>
        <v>1976</v>
      </c>
      <c r="F620" s="35">
        <v>1.2495000000000001</v>
      </c>
      <c r="G620" s="35">
        <v>4.3260000000000005</v>
      </c>
      <c r="H620" s="35">
        <v>13</v>
      </c>
      <c r="I620" s="35">
        <v>0.5292</v>
      </c>
      <c r="J620" s="43">
        <f t="shared" si="195"/>
        <v>0.48686400000000002</v>
      </c>
      <c r="K620" s="35">
        <v>184.15850222</v>
      </c>
    </row>
    <row r="621" spans="2:11" x14ac:dyDescent="0.25">
      <c r="B621" s="35" t="str">
        <f t="shared" si="193"/>
        <v>A2_5_1977</v>
      </c>
      <c r="C621" s="35" t="s">
        <v>66</v>
      </c>
      <c r="D621" s="35">
        <f t="shared" ref="D621:E621" si="230">D189</f>
        <v>5</v>
      </c>
      <c r="E621" s="35">
        <f t="shared" si="230"/>
        <v>1977</v>
      </c>
      <c r="F621" s="35">
        <v>1.2495000000000001</v>
      </c>
      <c r="G621" s="35">
        <v>4.3260000000000005</v>
      </c>
      <c r="H621" s="35">
        <v>13</v>
      </c>
      <c r="I621" s="35">
        <v>0.5292</v>
      </c>
      <c r="J621" s="43">
        <f t="shared" si="195"/>
        <v>0.48686400000000002</v>
      </c>
      <c r="K621" s="35">
        <v>184.15850222</v>
      </c>
    </row>
    <row r="622" spans="2:11" x14ac:dyDescent="0.25">
      <c r="B622" s="35" t="str">
        <f t="shared" si="193"/>
        <v>A2_5_1978</v>
      </c>
      <c r="C622" s="35" t="s">
        <v>66</v>
      </c>
      <c r="D622" s="35">
        <f t="shared" ref="D622:E622" si="231">D190</f>
        <v>5</v>
      </c>
      <c r="E622" s="35">
        <f t="shared" si="231"/>
        <v>1978</v>
      </c>
      <c r="F622" s="35">
        <v>1.2495000000000001</v>
      </c>
      <c r="G622" s="35">
        <v>4.3260000000000005</v>
      </c>
      <c r="H622" s="35">
        <v>13</v>
      </c>
      <c r="I622" s="35">
        <v>0.5292</v>
      </c>
      <c r="J622" s="43">
        <f t="shared" si="195"/>
        <v>0.48686400000000002</v>
      </c>
      <c r="K622" s="35">
        <v>184.15850222</v>
      </c>
    </row>
    <row r="623" spans="2:11" x14ac:dyDescent="0.25">
      <c r="B623" s="35" t="str">
        <f t="shared" si="193"/>
        <v>A2_5_1979</v>
      </c>
      <c r="C623" s="35" t="s">
        <v>66</v>
      </c>
      <c r="D623" s="35">
        <f t="shared" ref="D623:E623" si="232">D191</f>
        <v>5</v>
      </c>
      <c r="E623" s="35">
        <f t="shared" si="232"/>
        <v>1979</v>
      </c>
      <c r="F623" s="35">
        <v>1.1304999999999998</v>
      </c>
      <c r="G623" s="35">
        <v>4.3260000000000005</v>
      </c>
      <c r="H623" s="35">
        <v>12</v>
      </c>
      <c r="I623" s="35">
        <v>0.44519999999999998</v>
      </c>
      <c r="J623" s="43">
        <f t="shared" si="195"/>
        <v>0.409584</v>
      </c>
      <c r="K623" s="35">
        <v>184.15850222</v>
      </c>
    </row>
    <row r="624" spans="2:11" x14ac:dyDescent="0.25">
      <c r="B624" s="35" t="str">
        <f t="shared" si="193"/>
        <v>A2_5_1980</v>
      </c>
      <c r="C624" s="35" t="s">
        <v>66</v>
      </c>
      <c r="D624" s="35">
        <f t="shared" ref="D624:E624" si="233">D192</f>
        <v>5</v>
      </c>
      <c r="E624" s="35">
        <f t="shared" si="233"/>
        <v>1980</v>
      </c>
      <c r="F624" s="35">
        <v>1.1304999999999998</v>
      </c>
      <c r="G624" s="35">
        <v>4.3260000000000005</v>
      </c>
      <c r="H624" s="35">
        <v>12</v>
      </c>
      <c r="I624" s="35">
        <v>0.44519999999999998</v>
      </c>
      <c r="J624" s="43">
        <f t="shared" si="195"/>
        <v>0.409584</v>
      </c>
      <c r="K624" s="35">
        <v>184.15850222</v>
      </c>
    </row>
    <row r="625" spans="2:11" x14ac:dyDescent="0.25">
      <c r="B625" s="35" t="str">
        <f t="shared" si="193"/>
        <v>A2_5_1981</v>
      </c>
      <c r="C625" s="35" t="s">
        <v>66</v>
      </c>
      <c r="D625" s="35">
        <f t="shared" ref="D625:E625" si="234">D193</f>
        <v>5</v>
      </c>
      <c r="E625" s="35">
        <f t="shared" si="234"/>
        <v>1981</v>
      </c>
      <c r="F625" s="35">
        <v>1.1304999999999998</v>
      </c>
      <c r="G625" s="35">
        <v>4.3260000000000005</v>
      </c>
      <c r="H625" s="35">
        <v>12</v>
      </c>
      <c r="I625" s="35">
        <v>0.44519999999999998</v>
      </c>
      <c r="J625" s="43">
        <f t="shared" si="195"/>
        <v>0.409584</v>
      </c>
      <c r="K625" s="35">
        <v>184.15850222</v>
      </c>
    </row>
    <row r="626" spans="2:11" x14ac:dyDescent="0.25">
      <c r="B626" s="35" t="str">
        <f t="shared" si="193"/>
        <v>A2_5_1982</v>
      </c>
      <c r="C626" s="35" t="s">
        <v>66</v>
      </c>
      <c r="D626" s="35">
        <f t="shared" ref="D626:E626" si="235">D194</f>
        <v>5</v>
      </c>
      <c r="E626" s="35">
        <f t="shared" si="235"/>
        <v>1982</v>
      </c>
      <c r="F626" s="35">
        <v>1.1304999999999998</v>
      </c>
      <c r="G626" s="35">
        <v>4.3260000000000005</v>
      </c>
      <c r="H626" s="35">
        <v>12</v>
      </c>
      <c r="I626" s="35">
        <v>0.44519999999999998</v>
      </c>
      <c r="J626" s="43">
        <f t="shared" si="195"/>
        <v>0.409584</v>
      </c>
      <c r="K626" s="35">
        <v>184.15850222</v>
      </c>
    </row>
    <row r="627" spans="2:11" x14ac:dyDescent="0.25">
      <c r="B627" s="35" t="str">
        <f t="shared" si="193"/>
        <v>A2_5_1983</v>
      </c>
      <c r="C627" s="35" t="s">
        <v>66</v>
      </c>
      <c r="D627" s="35">
        <f t="shared" ref="D627:E627" si="236">D195</f>
        <v>5</v>
      </c>
      <c r="E627" s="35">
        <f t="shared" si="236"/>
        <v>1983</v>
      </c>
      <c r="F627" s="35">
        <v>1.1304999999999998</v>
      </c>
      <c r="G627" s="35">
        <v>4.3260000000000005</v>
      </c>
      <c r="H627" s="35">
        <v>12</v>
      </c>
      <c r="I627" s="35">
        <v>0.44519999999999998</v>
      </c>
      <c r="J627" s="43">
        <f t="shared" si="195"/>
        <v>0.409584</v>
      </c>
      <c r="K627" s="35">
        <v>184.15850222</v>
      </c>
    </row>
    <row r="628" spans="2:11" x14ac:dyDescent="0.25">
      <c r="B628" s="35" t="str">
        <f t="shared" si="193"/>
        <v>A2_5_1984</v>
      </c>
      <c r="C628" s="35" t="s">
        <v>66</v>
      </c>
      <c r="D628" s="35">
        <f t="shared" ref="D628:E628" si="237">D196</f>
        <v>5</v>
      </c>
      <c r="E628" s="35">
        <f t="shared" si="237"/>
        <v>1984</v>
      </c>
      <c r="F628" s="35">
        <v>1.071</v>
      </c>
      <c r="G628" s="35">
        <v>4.3260000000000005</v>
      </c>
      <c r="H628" s="35">
        <v>11</v>
      </c>
      <c r="I628" s="35">
        <v>0.44519999999999998</v>
      </c>
      <c r="J628" s="43">
        <f t="shared" si="195"/>
        <v>0.409584</v>
      </c>
      <c r="K628" s="35">
        <v>184.15850222</v>
      </c>
    </row>
    <row r="629" spans="2:11" x14ac:dyDescent="0.25">
      <c r="B629" s="35" t="str">
        <f t="shared" si="193"/>
        <v>A2_5_1985</v>
      </c>
      <c r="C629" s="35" t="s">
        <v>66</v>
      </c>
      <c r="D629" s="35">
        <f t="shared" ref="D629:E629" si="238">D197</f>
        <v>5</v>
      </c>
      <c r="E629" s="35">
        <f t="shared" si="238"/>
        <v>1985</v>
      </c>
      <c r="F629" s="35">
        <v>1.071</v>
      </c>
      <c r="G629" s="35">
        <v>4.3260000000000005</v>
      </c>
      <c r="H629" s="35">
        <v>11</v>
      </c>
      <c r="I629" s="35">
        <v>0.44519999999999998</v>
      </c>
      <c r="J629" s="43">
        <f t="shared" si="195"/>
        <v>0.409584</v>
      </c>
      <c r="K629" s="35">
        <v>184.15850222</v>
      </c>
    </row>
    <row r="630" spans="2:11" x14ac:dyDescent="0.25">
      <c r="B630" s="35" t="str">
        <f t="shared" si="193"/>
        <v>A2_5_1986</v>
      </c>
      <c r="C630" s="35" t="s">
        <v>66</v>
      </c>
      <c r="D630" s="35">
        <f t="shared" ref="D630:E630" si="239">D198</f>
        <v>5</v>
      </c>
      <c r="E630" s="35">
        <f t="shared" si="239"/>
        <v>1986</v>
      </c>
      <c r="F630" s="35">
        <v>1.071</v>
      </c>
      <c r="G630" s="35">
        <v>4.3260000000000005</v>
      </c>
      <c r="H630" s="35">
        <v>11</v>
      </c>
      <c r="I630" s="35">
        <v>0.44519999999999998</v>
      </c>
      <c r="J630" s="43">
        <f t="shared" si="195"/>
        <v>0.409584</v>
      </c>
      <c r="K630" s="35">
        <v>184.15850222</v>
      </c>
    </row>
    <row r="631" spans="2:11" x14ac:dyDescent="0.25">
      <c r="B631" s="35" t="str">
        <f t="shared" si="193"/>
        <v>A2_5_1987</v>
      </c>
      <c r="C631" s="35" t="s">
        <v>66</v>
      </c>
      <c r="D631" s="35">
        <f t="shared" ref="D631:E631" si="240">D199</f>
        <v>5</v>
      </c>
      <c r="E631" s="35">
        <f t="shared" si="240"/>
        <v>1987</v>
      </c>
      <c r="F631" s="35">
        <v>0.99959999999999993</v>
      </c>
      <c r="G631" s="35">
        <v>4.2229999999999999</v>
      </c>
      <c r="H631" s="35">
        <v>11</v>
      </c>
      <c r="I631" s="35">
        <v>0.44519999999999998</v>
      </c>
      <c r="J631" s="43">
        <f t="shared" si="195"/>
        <v>0.409584</v>
      </c>
      <c r="K631" s="35">
        <v>184.15850222</v>
      </c>
    </row>
    <row r="632" spans="2:11" x14ac:dyDescent="0.25">
      <c r="B632" s="35" t="str">
        <f t="shared" si="193"/>
        <v>A2_5_1988</v>
      </c>
      <c r="C632" s="35" t="s">
        <v>66</v>
      </c>
      <c r="D632" s="35">
        <f t="shared" ref="D632:E632" si="241">D200</f>
        <v>5</v>
      </c>
      <c r="E632" s="35">
        <f t="shared" si="241"/>
        <v>1988</v>
      </c>
      <c r="F632" s="35">
        <v>0.99959999999999993</v>
      </c>
      <c r="G632" s="35">
        <v>4.2229999999999999</v>
      </c>
      <c r="H632" s="35">
        <v>11</v>
      </c>
      <c r="I632" s="35">
        <v>0.44519999999999998</v>
      </c>
      <c r="J632" s="43">
        <f t="shared" si="195"/>
        <v>0.409584</v>
      </c>
      <c r="K632" s="35">
        <v>184.15850222</v>
      </c>
    </row>
    <row r="633" spans="2:11" x14ac:dyDescent="0.25">
      <c r="B633" s="35" t="str">
        <f t="shared" si="193"/>
        <v>A2_5_1989</v>
      </c>
      <c r="C633" s="35" t="s">
        <v>66</v>
      </c>
      <c r="D633" s="35">
        <f t="shared" ref="D633:E633" si="242">D201</f>
        <v>5</v>
      </c>
      <c r="E633" s="35">
        <f t="shared" si="242"/>
        <v>1989</v>
      </c>
      <c r="F633" s="35">
        <v>0.99959999999999993</v>
      </c>
      <c r="G633" s="35">
        <v>4.2229999999999999</v>
      </c>
      <c r="H633" s="35">
        <v>11</v>
      </c>
      <c r="I633" s="35">
        <v>0.44519999999999998</v>
      </c>
      <c r="J633" s="43">
        <f t="shared" si="195"/>
        <v>0.409584</v>
      </c>
      <c r="K633" s="35">
        <v>184.15850222</v>
      </c>
    </row>
    <row r="634" spans="2:11" x14ac:dyDescent="0.25">
      <c r="B634" s="35" t="str">
        <f t="shared" si="193"/>
        <v>A2_5_1990</v>
      </c>
      <c r="C634" s="35" t="s">
        <v>66</v>
      </c>
      <c r="D634" s="35">
        <f t="shared" ref="D634:E634" si="243">D202</f>
        <v>5</v>
      </c>
      <c r="E634" s="35">
        <f t="shared" si="243"/>
        <v>1990</v>
      </c>
      <c r="F634" s="35">
        <v>0.99959999999999993</v>
      </c>
      <c r="G634" s="35">
        <v>4.2229999999999999</v>
      </c>
      <c r="H634" s="35">
        <v>11</v>
      </c>
      <c r="I634" s="35">
        <v>0.44519999999999998</v>
      </c>
      <c r="J634" s="43">
        <f t="shared" si="195"/>
        <v>0.409584</v>
      </c>
      <c r="K634" s="35">
        <v>184.15850222</v>
      </c>
    </row>
    <row r="635" spans="2:11" x14ac:dyDescent="0.25">
      <c r="B635" s="35" t="str">
        <f t="shared" si="193"/>
        <v>A2_5_1991</v>
      </c>
      <c r="C635" s="35" t="s">
        <v>66</v>
      </c>
      <c r="D635" s="35">
        <f t="shared" ref="D635:E635" si="244">D203</f>
        <v>5</v>
      </c>
      <c r="E635" s="35">
        <f t="shared" si="244"/>
        <v>1991</v>
      </c>
      <c r="F635" s="35">
        <v>0.99959999999999993</v>
      </c>
      <c r="G635" s="35">
        <v>4.2229999999999999</v>
      </c>
      <c r="H635" s="35">
        <v>11</v>
      </c>
      <c r="I635" s="35">
        <v>0.44519999999999998</v>
      </c>
      <c r="J635" s="43">
        <f t="shared" si="195"/>
        <v>0.409584</v>
      </c>
      <c r="K635" s="35">
        <v>184.15850222</v>
      </c>
    </row>
    <row r="636" spans="2:11" x14ac:dyDescent="0.25">
      <c r="B636" s="35" t="str">
        <f t="shared" si="193"/>
        <v>A2_5_1992</v>
      </c>
      <c r="C636" s="35" t="s">
        <v>66</v>
      </c>
      <c r="D636" s="35">
        <f t="shared" ref="D636:E636" si="245">D204</f>
        <v>5</v>
      </c>
      <c r="E636" s="35">
        <f t="shared" si="245"/>
        <v>1992</v>
      </c>
      <c r="F636" s="35">
        <v>0.99959999999999993</v>
      </c>
      <c r="G636" s="35">
        <v>4.2229999999999999</v>
      </c>
      <c r="H636" s="35">
        <v>11</v>
      </c>
      <c r="I636" s="35">
        <v>0.44519999999999998</v>
      </c>
      <c r="J636" s="43">
        <f t="shared" si="195"/>
        <v>0.409584</v>
      </c>
      <c r="K636" s="35">
        <v>184.15850222</v>
      </c>
    </row>
    <row r="637" spans="2:11" x14ac:dyDescent="0.25">
      <c r="B637" s="35" t="str">
        <f t="shared" si="193"/>
        <v>A2_5_1993</v>
      </c>
      <c r="C637" s="35" t="s">
        <v>66</v>
      </c>
      <c r="D637" s="35">
        <f t="shared" ref="D637:E637" si="246">D205</f>
        <v>5</v>
      </c>
      <c r="E637" s="35">
        <f t="shared" si="246"/>
        <v>1993</v>
      </c>
      <c r="F637" s="35">
        <v>0.99959999999999993</v>
      </c>
      <c r="G637" s="35">
        <v>4.2229999999999999</v>
      </c>
      <c r="H637" s="35">
        <v>11</v>
      </c>
      <c r="I637" s="35">
        <v>0.44519999999999998</v>
      </c>
      <c r="J637" s="43">
        <f t="shared" si="195"/>
        <v>0.409584</v>
      </c>
      <c r="K637" s="35">
        <v>184.15850222</v>
      </c>
    </row>
    <row r="638" spans="2:11" x14ac:dyDescent="0.25">
      <c r="B638" s="35" t="str">
        <f t="shared" si="193"/>
        <v>A2_5_1994</v>
      </c>
      <c r="C638" s="35" t="s">
        <v>66</v>
      </c>
      <c r="D638" s="35">
        <f t="shared" ref="D638:E638" si="247">D206</f>
        <v>5</v>
      </c>
      <c r="E638" s="35">
        <f t="shared" si="247"/>
        <v>1994</v>
      </c>
      <c r="F638" s="35">
        <v>0.99959999999999993</v>
      </c>
      <c r="G638" s="35">
        <v>4.2229999999999999</v>
      </c>
      <c r="H638" s="35">
        <v>11</v>
      </c>
      <c r="I638" s="35">
        <v>0.44519999999999998</v>
      </c>
      <c r="J638" s="43">
        <f t="shared" si="195"/>
        <v>0.409584</v>
      </c>
      <c r="K638" s="35">
        <v>184.15850222</v>
      </c>
    </row>
    <row r="639" spans="2:11" x14ac:dyDescent="0.25">
      <c r="B639" s="35" t="str">
        <f t="shared" si="193"/>
        <v>A2_5_1995</v>
      </c>
      <c r="C639" s="35" t="s">
        <v>66</v>
      </c>
      <c r="D639" s="35">
        <f t="shared" ref="D639:E639" si="248">D207</f>
        <v>5</v>
      </c>
      <c r="E639" s="35">
        <f t="shared" si="248"/>
        <v>1995</v>
      </c>
      <c r="F639" s="35">
        <v>0.80920000000000003</v>
      </c>
      <c r="G639" s="35">
        <v>2.7810000000000001</v>
      </c>
      <c r="H639" s="35">
        <v>8.17</v>
      </c>
      <c r="I639" s="35">
        <v>0.31919999999999998</v>
      </c>
      <c r="J639" s="43">
        <f t="shared" si="195"/>
        <v>0.29366399999999998</v>
      </c>
      <c r="K639" s="35">
        <v>184.15850222</v>
      </c>
    </row>
    <row r="640" spans="2:11" x14ac:dyDescent="0.25">
      <c r="B640" s="35" t="str">
        <f t="shared" si="193"/>
        <v>A2_5_1996</v>
      </c>
      <c r="C640" s="35" t="s">
        <v>66</v>
      </c>
      <c r="D640" s="35">
        <f t="shared" ref="D640:E640" si="249">D208</f>
        <v>5</v>
      </c>
      <c r="E640" s="35">
        <f t="shared" si="249"/>
        <v>1996</v>
      </c>
      <c r="F640" s="35">
        <v>0.80920000000000003</v>
      </c>
      <c r="G640" s="35">
        <v>2.7810000000000001</v>
      </c>
      <c r="H640" s="35">
        <v>8.17</v>
      </c>
      <c r="I640" s="35">
        <v>0.31919999999999998</v>
      </c>
      <c r="J640" s="43">
        <f t="shared" si="195"/>
        <v>0.29366399999999998</v>
      </c>
      <c r="K640" s="35">
        <v>184.15850222</v>
      </c>
    </row>
    <row r="641" spans="2:11" x14ac:dyDescent="0.25">
      <c r="B641" s="35" t="str">
        <f t="shared" si="193"/>
        <v>A2_5_1997</v>
      </c>
      <c r="C641" s="35" t="s">
        <v>66</v>
      </c>
      <c r="D641" s="35">
        <f t="shared" ref="D641:E641" si="250">D209</f>
        <v>5</v>
      </c>
      <c r="E641" s="35">
        <f t="shared" si="250"/>
        <v>1997</v>
      </c>
      <c r="F641" s="35">
        <v>0.80920000000000003</v>
      </c>
      <c r="G641" s="35">
        <v>2.7810000000000001</v>
      </c>
      <c r="H641" s="35">
        <v>8.17</v>
      </c>
      <c r="I641" s="35">
        <v>0.31919999999999998</v>
      </c>
      <c r="J641" s="43">
        <f t="shared" si="195"/>
        <v>0.29366399999999998</v>
      </c>
      <c r="K641" s="35">
        <v>184.15850222</v>
      </c>
    </row>
    <row r="642" spans="2:11" x14ac:dyDescent="0.25">
      <c r="B642" s="35" t="str">
        <f t="shared" si="193"/>
        <v>A2_5_1998</v>
      </c>
      <c r="C642" s="35" t="s">
        <v>66</v>
      </c>
      <c r="D642" s="35">
        <f t="shared" ref="D642:E642" si="251">D210</f>
        <v>5</v>
      </c>
      <c r="E642" s="35">
        <f t="shared" si="251"/>
        <v>1998</v>
      </c>
      <c r="F642" s="35">
        <v>0.80920000000000003</v>
      </c>
      <c r="G642" s="35">
        <v>2.7810000000000001</v>
      </c>
      <c r="H642" s="35">
        <v>8.17</v>
      </c>
      <c r="I642" s="35">
        <v>0.31919999999999998</v>
      </c>
      <c r="J642" s="43">
        <f t="shared" si="195"/>
        <v>0.29366399999999998</v>
      </c>
      <c r="K642" s="35">
        <v>184.15850222</v>
      </c>
    </row>
    <row r="643" spans="2:11" x14ac:dyDescent="0.25">
      <c r="B643" s="35" t="str">
        <f t="shared" si="193"/>
        <v>A2_5_1999</v>
      </c>
      <c r="C643" s="35" t="s">
        <v>66</v>
      </c>
      <c r="D643" s="35">
        <f t="shared" ref="D643:E643" si="252">D211</f>
        <v>5</v>
      </c>
      <c r="E643" s="35">
        <f t="shared" si="252"/>
        <v>1999</v>
      </c>
      <c r="F643" s="35">
        <v>0.80920000000000003</v>
      </c>
      <c r="G643" s="35">
        <v>2.7810000000000001</v>
      </c>
      <c r="H643" s="35">
        <v>8.17</v>
      </c>
      <c r="I643" s="35">
        <v>0.31919999999999998</v>
      </c>
      <c r="J643" s="43">
        <f t="shared" si="195"/>
        <v>0.29366399999999998</v>
      </c>
      <c r="K643" s="35">
        <v>184.15850222</v>
      </c>
    </row>
    <row r="644" spans="2:11" x14ac:dyDescent="0.25">
      <c r="B644" s="35" t="str">
        <f t="shared" si="193"/>
        <v>A2_5_2000</v>
      </c>
      <c r="C644" s="35" t="s">
        <v>66</v>
      </c>
      <c r="D644" s="35">
        <f t="shared" ref="D644:E644" si="253">D212</f>
        <v>5</v>
      </c>
      <c r="E644" s="35">
        <f t="shared" si="253"/>
        <v>2000</v>
      </c>
      <c r="F644" s="35">
        <v>0.80920000000000003</v>
      </c>
      <c r="G644" s="35">
        <v>2.7810000000000001</v>
      </c>
      <c r="H644" s="35">
        <v>7.31</v>
      </c>
      <c r="I644" s="35">
        <v>0.31919999999999998</v>
      </c>
      <c r="J644" s="43">
        <f t="shared" si="195"/>
        <v>0.29366399999999998</v>
      </c>
      <c r="K644" s="35">
        <v>184.15850222</v>
      </c>
    </row>
    <row r="645" spans="2:11" x14ac:dyDescent="0.25">
      <c r="B645" s="35" t="str">
        <f t="shared" si="193"/>
        <v>A2_5_2001</v>
      </c>
      <c r="C645" s="35" t="s">
        <v>66</v>
      </c>
      <c r="D645" s="35">
        <f t="shared" ref="D645:E645" si="254">D213</f>
        <v>5</v>
      </c>
      <c r="E645" s="35">
        <f t="shared" si="254"/>
        <v>2001</v>
      </c>
      <c r="F645" s="35">
        <v>0.80920000000000003</v>
      </c>
      <c r="G645" s="35">
        <v>2.7810000000000001</v>
      </c>
      <c r="H645" s="35">
        <v>7.31</v>
      </c>
      <c r="I645" s="35">
        <v>0.31919999999999998</v>
      </c>
      <c r="J645" s="43">
        <f t="shared" si="195"/>
        <v>0.29366399999999998</v>
      </c>
      <c r="K645" s="35">
        <v>184.15850222</v>
      </c>
    </row>
    <row r="646" spans="2:11" x14ac:dyDescent="0.25">
      <c r="B646" s="35" t="str">
        <f t="shared" si="193"/>
        <v>A2_5_2002</v>
      </c>
      <c r="C646" s="35" t="s">
        <v>66</v>
      </c>
      <c r="D646" s="35">
        <f t="shared" ref="D646:E646" si="255">D214</f>
        <v>5</v>
      </c>
      <c r="E646" s="35">
        <f t="shared" si="255"/>
        <v>2002</v>
      </c>
      <c r="F646" s="35">
        <v>0.80920000000000003</v>
      </c>
      <c r="G646" s="35">
        <v>2.7810000000000001</v>
      </c>
      <c r="H646" s="35">
        <v>7.31</v>
      </c>
      <c r="I646" s="35">
        <v>0.31919999999999998</v>
      </c>
      <c r="J646" s="43">
        <f t="shared" si="195"/>
        <v>0.29366399999999998</v>
      </c>
      <c r="K646" s="35">
        <v>184.15850222</v>
      </c>
    </row>
    <row r="647" spans="2:11" x14ac:dyDescent="0.25">
      <c r="B647" s="35" t="str">
        <f t="shared" si="193"/>
        <v>A2_5_2003</v>
      </c>
      <c r="C647" s="35" t="s">
        <v>66</v>
      </c>
      <c r="D647" s="35">
        <f t="shared" ref="D647:E647" si="256">D215</f>
        <v>5</v>
      </c>
      <c r="E647" s="35">
        <f t="shared" si="256"/>
        <v>2003</v>
      </c>
      <c r="F647" s="35">
        <v>0.80920000000000003</v>
      </c>
      <c r="G647" s="35">
        <v>2.7810000000000001</v>
      </c>
      <c r="H647" s="35">
        <v>7.31</v>
      </c>
      <c r="I647" s="35">
        <v>0.31919999999999998</v>
      </c>
      <c r="J647" s="43">
        <f t="shared" si="195"/>
        <v>0.29366399999999998</v>
      </c>
      <c r="K647" s="35">
        <v>184.15850222</v>
      </c>
    </row>
    <row r="648" spans="2:11" x14ac:dyDescent="0.25">
      <c r="B648" s="35" t="str">
        <f t="shared" si="193"/>
        <v>A2_5_2004</v>
      </c>
      <c r="C648" s="35" t="s">
        <v>66</v>
      </c>
      <c r="D648" s="35">
        <f t="shared" ref="D648:E648" si="257">D216</f>
        <v>5</v>
      </c>
      <c r="E648" s="35">
        <f t="shared" si="257"/>
        <v>2004</v>
      </c>
      <c r="F648" s="35">
        <v>0.80920000000000003</v>
      </c>
      <c r="G648" s="35">
        <v>3.73</v>
      </c>
      <c r="H648" s="35">
        <v>5.1014999999999997</v>
      </c>
      <c r="I648" s="35">
        <v>0.15</v>
      </c>
      <c r="J648" s="43">
        <f t="shared" si="195"/>
        <v>0.13800000000000001</v>
      </c>
      <c r="K648" s="35">
        <v>184.15850222</v>
      </c>
    </row>
    <row r="649" spans="2:11" x14ac:dyDescent="0.25">
      <c r="B649" s="35" t="str">
        <f t="shared" si="193"/>
        <v>A2_5_2005</v>
      </c>
      <c r="C649" s="35" t="s">
        <v>66</v>
      </c>
      <c r="D649" s="35">
        <f t="shared" ref="D649:E649" si="258">D217</f>
        <v>5</v>
      </c>
      <c r="E649" s="35">
        <f t="shared" si="258"/>
        <v>2005</v>
      </c>
      <c r="F649" s="35">
        <v>0.80920000000000003</v>
      </c>
      <c r="G649" s="35">
        <v>3.73</v>
      </c>
      <c r="H649" s="35">
        <v>5.1014999999999997</v>
      </c>
      <c r="I649" s="35">
        <v>0.15</v>
      </c>
      <c r="J649" s="43">
        <f t="shared" si="195"/>
        <v>0.13800000000000001</v>
      </c>
      <c r="K649" s="35">
        <v>184.15850222</v>
      </c>
    </row>
    <row r="650" spans="2:11" x14ac:dyDescent="0.25">
      <c r="B650" s="35" t="str">
        <f t="shared" ref="B650:B713" si="259">C650&amp;"_"&amp;D650&amp;"_"&amp;E650</f>
        <v>A2_5_2006</v>
      </c>
      <c r="C650" s="35" t="s">
        <v>66</v>
      </c>
      <c r="D650" s="35">
        <f t="shared" ref="D650:E650" si="260">D218</f>
        <v>5</v>
      </c>
      <c r="E650" s="35">
        <f t="shared" si="260"/>
        <v>2006</v>
      </c>
      <c r="F650" s="35">
        <v>0.80920000000000003</v>
      </c>
      <c r="G650" s="35">
        <v>3.73</v>
      </c>
      <c r="H650" s="35">
        <v>5.1014999999999997</v>
      </c>
      <c r="I650" s="35">
        <v>0.15</v>
      </c>
      <c r="J650" s="43">
        <f t="shared" ref="J650:J713" si="261">0.92*I650</f>
        <v>0.13800000000000001</v>
      </c>
      <c r="K650" s="35">
        <v>184.15850222</v>
      </c>
    </row>
    <row r="651" spans="2:11" x14ac:dyDescent="0.25">
      <c r="B651" s="35" t="str">
        <f t="shared" si="259"/>
        <v>A2_5_2007</v>
      </c>
      <c r="C651" s="35" t="s">
        <v>66</v>
      </c>
      <c r="D651" s="35">
        <f t="shared" ref="D651:E651" si="262">D219</f>
        <v>5</v>
      </c>
      <c r="E651" s="35">
        <f t="shared" si="262"/>
        <v>2007</v>
      </c>
      <c r="F651" s="35">
        <v>0.80920000000000003</v>
      </c>
      <c r="G651" s="35">
        <v>3.73</v>
      </c>
      <c r="H651" s="35">
        <v>5.1014999999999997</v>
      </c>
      <c r="I651" s="35">
        <v>0.15</v>
      </c>
      <c r="J651" s="43">
        <f t="shared" si="261"/>
        <v>0.13800000000000001</v>
      </c>
      <c r="K651" s="35">
        <v>184.15850222</v>
      </c>
    </row>
    <row r="652" spans="2:11" x14ac:dyDescent="0.25">
      <c r="B652" s="35" t="str">
        <f t="shared" si="259"/>
        <v>A2_5_2008</v>
      </c>
      <c r="C652" s="35" t="s">
        <v>66</v>
      </c>
      <c r="D652" s="35">
        <f t="shared" ref="D652:E652" si="263">D220</f>
        <v>5</v>
      </c>
      <c r="E652" s="35">
        <f t="shared" si="263"/>
        <v>2008</v>
      </c>
      <c r="F652" s="35">
        <v>0.80920000000000003</v>
      </c>
      <c r="G652" s="35">
        <v>3.73</v>
      </c>
      <c r="H652" s="35">
        <v>5.1014999999999997</v>
      </c>
      <c r="I652" s="35">
        <v>0.15</v>
      </c>
      <c r="J652" s="43">
        <f t="shared" si="261"/>
        <v>0.13800000000000001</v>
      </c>
      <c r="K652" s="35">
        <v>184.15850222</v>
      </c>
    </row>
    <row r="653" spans="2:11" x14ac:dyDescent="0.25">
      <c r="B653" s="35" t="str">
        <f t="shared" si="259"/>
        <v>A2_5_2009</v>
      </c>
      <c r="C653" s="35" t="s">
        <v>66</v>
      </c>
      <c r="D653" s="35">
        <f t="shared" ref="D653:E653" si="264">D221</f>
        <v>5</v>
      </c>
      <c r="E653" s="35">
        <f t="shared" si="264"/>
        <v>2009</v>
      </c>
      <c r="F653" s="35">
        <v>0.80920000000000003</v>
      </c>
      <c r="G653" s="35">
        <v>3.73</v>
      </c>
      <c r="H653" s="35">
        <v>5.1014999999999997</v>
      </c>
      <c r="I653" s="35">
        <v>0.15</v>
      </c>
      <c r="J653" s="43">
        <f t="shared" si="261"/>
        <v>0.13800000000000001</v>
      </c>
      <c r="K653" s="35">
        <v>184.15850222</v>
      </c>
    </row>
    <row r="654" spans="2:11" x14ac:dyDescent="0.25">
      <c r="B654" s="35" t="str">
        <f t="shared" si="259"/>
        <v>A2_5_2010</v>
      </c>
      <c r="C654" s="35" t="s">
        <v>66</v>
      </c>
      <c r="D654" s="35">
        <f t="shared" ref="D654:E654" si="265">D222</f>
        <v>5</v>
      </c>
      <c r="E654" s="35">
        <f t="shared" si="265"/>
        <v>2010</v>
      </c>
      <c r="F654" s="35">
        <v>0.80920000000000003</v>
      </c>
      <c r="G654" s="35">
        <v>3.73</v>
      </c>
      <c r="H654" s="35">
        <v>5.1014999999999997</v>
      </c>
      <c r="I654" s="35">
        <v>0.15</v>
      </c>
      <c r="J654" s="43">
        <f t="shared" si="261"/>
        <v>0.13800000000000001</v>
      </c>
      <c r="K654" s="35">
        <v>184.15850222</v>
      </c>
    </row>
    <row r="655" spans="2:11" x14ac:dyDescent="0.25">
      <c r="B655" s="35" t="str">
        <f t="shared" si="259"/>
        <v>A2_5_2011</v>
      </c>
      <c r="C655" s="35" t="s">
        <v>66</v>
      </c>
      <c r="D655" s="35">
        <f t="shared" ref="D655:E655" si="266">D223</f>
        <v>5</v>
      </c>
      <c r="E655" s="35">
        <f t="shared" si="266"/>
        <v>2011</v>
      </c>
      <c r="F655" s="35">
        <v>0.80920000000000003</v>
      </c>
      <c r="G655" s="35">
        <v>3.73</v>
      </c>
      <c r="H655" s="35">
        <v>5.1014999999999997</v>
      </c>
      <c r="I655" s="35">
        <v>0.15</v>
      </c>
      <c r="J655" s="43">
        <f t="shared" si="261"/>
        <v>0.13800000000000001</v>
      </c>
      <c r="K655" s="35">
        <v>184.15850222</v>
      </c>
    </row>
    <row r="656" spans="2:11" x14ac:dyDescent="0.25">
      <c r="B656" s="35" t="str">
        <f t="shared" si="259"/>
        <v>A2_5_2012</v>
      </c>
      <c r="C656" s="35" t="s">
        <v>66</v>
      </c>
      <c r="D656" s="35">
        <f t="shared" ref="D656:E656" si="267">D224</f>
        <v>5</v>
      </c>
      <c r="E656" s="35">
        <f t="shared" si="267"/>
        <v>2012</v>
      </c>
      <c r="F656" s="35">
        <v>0.80920000000000003</v>
      </c>
      <c r="G656" s="35">
        <v>3.73</v>
      </c>
      <c r="H656" s="35">
        <v>5.1014999999999997</v>
      </c>
      <c r="I656" s="35">
        <v>0.15</v>
      </c>
      <c r="J656" s="43">
        <f t="shared" si="261"/>
        <v>0.13800000000000001</v>
      </c>
      <c r="K656" s="35">
        <v>184.15850222</v>
      </c>
    </row>
    <row r="657" spans="2:11" x14ac:dyDescent="0.25">
      <c r="B657" s="35" t="str">
        <f t="shared" si="259"/>
        <v>A2_5_2013</v>
      </c>
      <c r="C657" s="35" t="s">
        <v>66</v>
      </c>
      <c r="D657" s="35">
        <f t="shared" ref="D657:E657" si="268">D225</f>
        <v>5</v>
      </c>
      <c r="E657" s="35">
        <f t="shared" si="268"/>
        <v>2013</v>
      </c>
      <c r="F657" s="35">
        <v>0.80920000000000003</v>
      </c>
      <c r="G657" s="35">
        <v>3.73</v>
      </c>
      <c r="H657" s="35">
        <v>5.1014999999999997</v>
      </c>
      <c r="I657" s="35">
        <v>0.15</v>
      </c>
      <c r="J657" s="43">
        <f t="shared" si="261"/>
        <v>0.13800000000000001</v>
      </c>
      <c r="K657" s="35">
        <v>184.15850222</v>
      </c>
    </row>
    <row r="658" spans="2:11" x14ac:dyDescent="0.25">
      <c r="B658" s="35" t="str">
        <f t="shared" si="259"/>
        <v>A2_5_2014</v>
      </c>
      <c r="C658" s="35" t="s">
        <v>66</v>
      </c>
      <c r="D658" s="35">
        <f t="shared" ref="D658:E658" si="269">D226</f>
        <v>5</v>
      </c>
      <c r="E658" s="35">
        <f t="shared" si="269"/>
        <v>2014</v>
      </c>
      <c r="F658" s="35">
        <v>0.80920000000000003</v>
      </c>
      <c r="G658" s="35">
        <v>3.73</v>
      </c>
      <c r="H658" s="35">
        <v>3.99</v>
      </c>
      <c r="I658" s="35">
        <v>0.08</v>
      </c>
      <c r="J658" s="43">
        <f t="shared" si="261"/>
        <v>7.3599999999999999E-2</v>
      </c>
      <c r="K658" s="35">
        <v>184.15850222</v>
      </c>
    </row>
    <row r="659" spans="2:11" x14ac:dyDescent="0.25">
      <c r="B659" s="35" t="str">
        <f t="shared" si="259"/>
        <v>A2_5_2015</v>
      </c>
      <c r="C659" s="35" t="s">
        <v>66</v>
      </c>
      <c r="D659" s="35">
        <f t="shared" ref="D659:E659" si="270">D227</f>
        <v>5</v>
      </c>
      <c r="E659" s="35">
        <f t="shared" si="270"/>
        <v>2015</v>
      </c>
      <c r="F659" s="35">
        <v>0.80920000000000003</v>
      </c>
      <c r="G659" s="35">
        <v>3.73</v>
      </c>
      <c r="H659" s="35">
        <v>3.99</v>
      </c>
      <c r="I659" s="35">
        <v>0.08</v>
      </c>
      <c r="J659" s="43">
        <f t="shared" si="261"/>
        <v>7.3599999999999999E-2</v>
      </c>
      <c r="K659" s="35">
        <v>184.15850222</v>
      </c>
    </row>
    <row r="660" spans="2:11" x14ac:dyDescent="0.25">
      <c r="B660" s="35" t="str">
        <f t="shared" si="259"/>
        <v>A2_5_2016</v>
      </c>
      <c r="C660" s="35" t="s">
        <v>66</v>
      </c>
      <c r="D660" s="35">
        <f t="shared" ref="D660:E660" si="271">D228</f>
        <v>5</v>
      </c>
      <c r="E660" s="35">
        <f t="shared" si="271"/>
        <v>2016</v>
      </c>
      <c r="F660" s="35">
        <v>0.80920000000000003</v>
      </c>
      <c r="G660" s="35">
        <v>3.73</v>
      </c>
      <c r="H660" s="35">
        <v>3.99</v>
      </c>
      <c r="I660" s="35">
        <v>0.08</v>
      </c>
      <c r="J660" s="43">
        <f t="shared" si="261"/>
        <v>7.3599999999999999E-2</v>
      </c>
      <c r="K660" s="35">
        <v>184.15850222</v>
      </c>
    </row>
    <row r="661" spans="2:11" x14ac:dyDescent="0.25">
      <c r="B661" s="35" t="str">
        <f t="shared" si="259"/>
        <v>A2_5_2017</v>
      </c>
      <c r="C661" s="35" t="s">
        <v>66</v>
      </c>
      <c r="D661" s="35">
        <f t="shared" ref="D661:E661" si="272">D229</f>
        <v>5</v>
      </c>
      <c r="E661" s="35">
        <f t="shared" si="272"/>
        <v>2017</v>
      </c>
      <c r="F661" s="35">
        <v>0.80920000000000003</v>
      </c>
      <c r="G661" s="35">
        <v>3.73</v>
      </c>
      <c r="H661" s="35">
        <v>3.99</v>
      </c>
      <c r="I661" s="35">
        <v>0.08</v>
      </c>
      <c r="J661" s="43">
        <f t="shared" si="261"/>
        <v>7.3599999999999999E-2</v>
      </c>
      <c r="K661" s="35">
        <v>184.15850222</v>
      </c>
    </row>
    <row r="662" spans="2:11" x14ac:dyDescent="0.25">
      <c r="B662" s="35" t="str">
        <f t="shared" si="259"/>
        <v>A2_5_2018</v>
      </c>
      <c r="C662" s="35" t="s">
        <v>66</v>
      </c>
      <c r="D662" s="35">
        <f t="shared" ref="D662:E662" si="273">D230</f>
        <v>5</v>
      </c>
      <c r="E662" s="35">
        <f t="shared" si="273"/>
        <v>2018</v>
      </c>
      <c r="F662" s="35">
        <v>0.80920000000000003</v>
      </c>
      <c r="G662" s="35">
        <v>3.73</v>
      </c>
      <c r="H662" s="35">
        <v>3.99</v>
      </c>
      <c r="I662" s="35">
        <v>0.08</v>
      </c>
      <c r="J662" s="43">
        <f t="shared" si="261"/>
        <v>7.3599999999999999E-2</v>
      </c>
      <c r="K662" s="35">
        <v>184.15850222</v>
      </c>
    </row>
    <row r="663" spans="2:11" x14ac:dyDescent="0.25">
      <c r="B663" s="35" t="str">
        <f t="shared" si="259"/>
        <v>A2_5_2019</v>
      </c>
      <c r="C663" s="35" t="s">
        <v>66</v>
      </c>
      <c r="D663" s="35">
        <f t="shared" ref="D663:E663" si="274">D231</f>
        <v>5</v>
      </c>
      <c r="E663" s="35">
        <f t="shared" si="274"/>
        <v>2019</v>
      </c>
      <c r="F663" s="35">
        <v>0.80920000000000003</v>
      </c>
      <c r="G663" s="35">
        <v>3.73</v>
      </c>
      <c r="H663" s="35">
        <v>3.99</v>
      </c>
      <c r="I663" s="35">
        <v>0.08</v>
      </c>
      <c r="J663" s="43">
        <f t="shared" si="261"/>
        <v>7.3599999999999999E-2</v>
      </c>
      <c r="K663" s="35">
        <v>184.15850222</v>
      </c>
    </row>
    <row r="664" spans="2:11" x14ac:dyDescent="0.25">
      <c r="B664" s="35" t="str">
        <f t="shared" si="259"/>
        <v>A2_5_2020</v>
      </c>
      <c r="C664" s="35" t="s">
        <v>66</v>
      </c>
      <c r="D664" s="35">
        <f t="shared" ref="D664:E664" si="275">D232</f>
        <v>5</v>
      </c>
      <c r="E664" s="35">
        <f t="shared" si="275"/>
        <v>2020</v>
      </c>
      <c r="F664" s="35">
        <v>0.80920000000000003</v>
      </c>
      <c r="G664" s="35">
        <v>3.73</v>
      </c>
      <c r="H664" s="35">
        <v>3.99</v>
      </c>
      <c r="I664" s="35">
        <v>0.08</v>
      </c>
      <c r="J664" s="43">
        <f t="shared" si="261"/>
        <v>7.3599999999999999E-2</v>
      </c>
      <c r="K664" s="35">
        <v>184.15850222</v>
      </c>
    </row>
    <row r="665" spans="2:11" x14ac:dyDescent="0.25">
      <c r="B665" s="35" t="str">
        <f t="shared" si="259"/>
        <v>A2_6_1969</v>
      </c>
      <c r="C665" s="35" t="s">
        <v>66</v>
      </c>
      <c r="D665" s="35">
        <f t="shared" ref="D665:E665" si="276">D233</f>
        <v>6</v>
      </c>
      <c r="E665" s="35">
        <f t="shared" si="276"/>
        <v>1969</v>
      </c>
      <c r="F665" s="35">
        <v>1.4993999999999998</v>
      </c>
      <c r="G665" s="35">
        <v>4.3260000000000005</v>
      </c>
      <c r="H665" s="35">
        <v>14</v>
      </c>
      <c r="I665" s="35">
        <v>0.62159999999999993</v>
      </c>
      <c r="J665" s="43">
        <f t="shared" si="261"/>
        <v>0.57187199999999994</v>
      </c>
      <c r="K665" s="35">
        <v>184.15850222</v>
      </c>
    </row>
    <row r="666" spans="2:11" x14ac:dyDescent="0.25">
      <c r="B666" s="35" t="str">
        <f t="shared" si="259"/>
        <v>A2_6_1970</v>
      </c>
      <c r="C666" s="35" t="s">
        <v>66</v>
      </c>
      <c r="D666" s="35">
        <f t="shared" ref="D666:E666" si="277">D234</f>
        <v>6</v>
      </c>
      <c r="E666" s="35">
        <f t="shared" si="277"/>
        <v>1970</v>
      </c>
      <c r="F666" s="35">
        <v>1.4993999999999998</v>
      </c>
      <c r="G666" s="35">
        <v>4.3260000000000005</v>
      </c>
      <c r="H666" s="35">
        <v>14</v>
      </c>
      <c r="I666" s="35">
        <v>0.62159999999999993</v>
      </c>
      <c r="J666" s="43">
        <f t="shared" si="261"/>
        <v>0.57187199999999994</v>
      </c>
      <c r="K666" s="35">
        <v>184.15850222</v>
      </c>
    </row>
    <row r="667" spans="2:11" x14ac:dyDescent="0.25">
      <c r="B667" s="35" t="str">
        <f t="shared" si="259"/>
        <v>A2_6_1971</v>
      </c>
      <c r="C667" s="35" t="s">
        <v>66</v>
      </c>
      <c r="D667" s="35">
        <f t="shared" ref="D667:E667" si="278">D235</f>
        <v>6</v>
      </c>
      <c r="E667" s="35">
        <f t="shared" si="278"/>
        <v>1971</v>
      </c>
      <c r="F667" s="35">
        <v>1.2495000000000001</v>
      </c>
      <c r="G667" s="35">
        <v>4.3260000000000005</v>
      </c>
      <c r="H667" s="35">
        <v>13</v>
      </c>
      <c r="I667" s="35">
        <v>0.5292</v>
      </c>
      <c r="J667" s="43">
        <f t="shared" si="261"/>
        <v>0.48686400000000002</v>
      </c>
      <c r="K667" s="35">
        <v>184.15850222</v>
      </c>
    </row>
    <row r="668" spans="2:11" x14ac:dyDescent="0.25">
      <c r="B668" s="35" t="str">
        <f t="shared" si="259"/>
        <v>A2_6_1972</v>
      </c>
      <c r="C668" s="35" t="s">
        <v>66</v>
      </c>
      <c r="D668" s="35">
        <f t="shared" ref="D668:E668" si="279">D236</f>
        <v>6</v>
      </c>
      <c r="E668" s="35">
        <f t="shared" si="279"/>
        <v>1972</v>
      </c>
      <c r="F668" s="35">
        <v>1.2495000000000001</v>
      </c>
      <c r="G668" s="35">
        <v>4.3260000000000005</v>
      </c>
      <c r="H668" s="35">
        <v>13</v>
      </c>
      <c r="I668" s="35">
        <v>0.5292</v>
      </c>
      <c r="J668" s="43">
        <f t="shared" si="261"/>
        <v>0.48686400000000002</v>
      </c>
      <c r="K668" s="35">
        <v>184.15850222</v>
      </c>
    </row>
    <row r="669" spans="2:11" x14ac:dyDescent="0.25">
      <c r="B669" s="35" t="str">
        <f t="shared" si="259"/>
        <v>A2_6_1973</v>
      </c>
      <c r="C669" s="35" t="s">
        <v>66</v>
      </c>
      <c r="D669" s="35">
        <f t="shared" ref="D669:E669" si="280">D237</f>
        <v>6</v>
      </c>
      <c r="E669" s="35">
        <f t="shared" si="280"/>
        <v>1973</v>
      </c>
      <c r="F669" s="35">
        <v>1.2495000000000001</v>
      </c>
      <c r="G669" s="35">
        <v>4.3260000000000005</v>
      </c>
      <c r="H669" s="35">
        <v>13</v>
      </c>
      <c r="I669" s="35">
        <v>0.5292</v>
      </c>
      <c r="J669" s="43">
        <f t="shared" si="261"/>
        <v>0.48686400000000002</v>
      </c>
      <c r="K669" s="35">
        <v>184.15850222</v>
      </c>
    </row>
    <row r="670" spans="2:11" x14ac:dyDescent="0.25">
      <c r="B670" s="35" t="str">
        <f t="shared" si="259"/>
        <v>A2_6_1974</v>
      </c>
      <c r="C670" s="35" t="s">
        <v>66</v>
      </c>
      <c r="D670" s="35">
        <f t="shared" ref="D670:E670" si="281">D238</f>
        <v>6</v>
      </c>
      <c r="E670" s="35">
        <f t="shared" si="281"/>
        <v>1974</v>
      </c>
      <c r="F670" s="35">
        <v>1.2495000000000001</v>
      </c>
      <c r="G670" s="35">
        <v>4.3260000000000005</v>
      </c>
      <c r="H670" s="35">
        <v>13</v>
      </c>
      <c r="I670" s="35">
        <v>0.5292</v>
      </c>
      <c r="J670" s="43">
        <f t="shared" si="261"/>
        <v>0.48686400000000002</v>
      </c>
      <c r="K670" s="35">
        <v>184.15850222</v>
      </c>
    </row>
    <row r="671" spans="2:11" x14ac:dyDescent="0.25">
      <c r="B671" s="35" t="str">
        <f t="shared" si="259"/>
        <v>A2_6_1975</v>
      </c>
      <c r="C671" s="35" t="s">
        <v>66</v>
      </c>
      <c r="D671" s="35">
        <f t="shared" ref="D671:E671" si="282">D239</f>
        <v>6</v>
      </c>
      <c r="E671" s="35">
        <f t="shared" si="282"/>
        <v>1975</v>
      </c>
      <c r="F671" s="35">
        <v>1.2495000000000001</v>
      </c>
      <c r="G671" s="35">
        <v>4.3260000000000005</v>
      </c>
      <c r="H671" s="35">
        <v>13</v>
      </c>
      <c r="I671" s="35">
        <v>0.5292</v>
      </c>
      <c r="J671" s="43">
        <f t="shared" si="261"/>
        <v>0.48686400000000002</v>
      </c>
      <c r="K671" s="35">
        <v>184.15850222</v>
      </c>
    </row>
    <row r="672" spans="2:11" x14ac:dyDescent="0.25">
      <c r="B672" s="35" t="str">
        <f t="shared" si="259"/>
        <v>A2_6_1976</v>
      </c>
      <c r="C672" s="35" t="s">
        <v>66</v>
      </c>
      <c r="D672" s="35">
        <f t="shared" ref="D672:E672" si="283">D240</f>
        <v>6</v>
      </c>
      <c r="E672" s="35">
        <f t="shared" si="283"/>
        <v>1976</v>
      </c>
      <c r="F672" s="35">
        <v>1.2495000000000001</v>
      </c>
      <c r="G672" s="35">
        <v>4.3260000000000005</v>
      </c>
      <c r="H672" s="35">
        <v>13</v>
      </c>
      <c r="I672" s="35">
        <v>0.5292</v>
      </c>
      <c r="J672" s="43">
        <f t="shared" si="261"/>
        <v>0.48686400000000002</v>
      </c>
      <c r="K672" s="35">
        <v>184.15850222</v>
      </c>
    </row>
    <row r="673" spans="2:11" x14ac:dyDescent="0.25">
      <c r="B673" s="35" t="str">
        <f t="shared" si="259"/>
        <v>A2_6_1977</v>
      </c>
      <c r="C673" s="35" t="s">
        <v>66</v>
      </c>
      <c r="D673" s="35">
        <f t="shared" ref="D673:E673" si="284">D241</f>
        <v>6</v>
      </c>
      <c r="E673" s="35">
        <f t="shared" si="284"/>
        <v>1977</v>
      </c>
      <c r="F673" s="35">
        <v>1.2495000000000001</v>
      </c>
      <c r="G673" s="35">
        <v>4.3260000000000005</v>
      </c>
      <c r="H673" s="35">
        <v>13</v>
      </c>
      <c r="I673" s="35">
        <v>0.5292</v>
      </c>
      <c r="J673" s="43">
        <f t="shared" si="261"/>
        <v>0.48686400000000002</v>
      </c>
      <c r="K673" s="35">
        <v>184.15850222</v>
      </c>
    </row>
    <row r="674" spans="2:11" x14ac:dyDescent="0.25">
      <c r="B674" s="35" t="str">
        <f t="shared" si="259"/>
        <v>A2_6_1978</v>
      </c>
      <c r="C674" s="35" t="s">
        <v>66</v>
      </c>
      <c r="D674" s="35">
        <f t="shared" ref="D674:E674" si="285">D242</f>
        <v>6</v>
      </c>
      <c r="E674" s="35">
        <f t="shared" si="285"/>
        <v>1978</v>
      </c>
      <c r="F674" s="35">
        <v>1.2495000000000001</v>
      </c>
      <c r="G674" s="35">
        <v>4.3260000000000005</v>
      </c>
      <c r="H674" s="35">
        <v>13</v>
      </c>
      <c r="I674" s="35">
        <v>0.5292</v>
      </c>
      <c r="J674" s="43">
        <f t="shared" si="261"/>
        <v>0.48686400000000002</v>
      </c>
      <c r="K674" s="35">
        <v>184.15850222</v>
      </c>
    </row>
    <row r="675" spans="2:11" x14ac:dyDescent="0.25">
      <c r="B675" s="35" t="str">
        <f t="shared" si="259"/>
        <v>A2_6_1979</v>
      </c>
      <c r="C675" s="35" t="s">
        <v>66</v>
      </c>
      <c r="D675" s="35">
        <f t="shared" ref="D675:E675" si="286">D243</f>
        <v>6</v>
      </c>
      <c r="E675" s="35">
        <f t="shared" si="286"/>
        <v>1979</v>
      </c>
      <c r="F675" s="35">
        <v>1.1304999999999998</v>
      </c>
      <c r="G675" s="35">
        <v>4.3260000000000005</v>
      </c>
      <c r="H675" s="35">
        <v>12</v>
      </c>
      <c r="I675" s="35">
        <v>0.44519999999999998</v>
      </c>
      <c r="J675" s="43">
        <f t="shared" si="261"/>
        <v>0.409584</v>
      </c>
      <c r="K675" s="35">
        <v>184.15850222</v>
      </c>
    </row>
    <row r="676" spans="2:11" x14ac:dyDescent="0.25">
      <c r="B676" s="35" t="str">
        <f t="shared" si="259"/>
        <v>A2_6_1980</v>
      </c>
      <c r="C676" s="35" t="s">
        <v>66</v>
      </c>
      <c r="D676" s="35">
        <f t="shared" ref="D676:E676" si="287">D244</f>
        <v>6</v>
      </c>
      <c r="E676" s="35">
        <f t="shared" si="287"/>
        <v>1980</v>
      </c>
      <c r="F676" s="35">
        <v>1.1304999999999998</v>
      </c>
      <c r="G676" s="35">
        <v>4.3260000000000005</v>
      </c>
      <c r="H676" s="35">
        <v>12</v>
      </c>
      <c r="I676" s="35">
        <v>0.44519999999999998</v>
      </c>
      <c r="J676" s="43">
        <f t="shared" si="261"/>
        <v>0.409584</v>
      </c>
      <c r="K676" s="35">
        <v>184.15850222</v>
      </c>
    </row>
    <row r="677" spans="2:11" x14ac:dyDescent="0.25">
      <c r="B677" s="35" t="str">
        <f t="shared" si="259"/>
        <v>A2_6_1981</v>
      </c>
      <c r="C677" s="35" t="s">
        <v>66</v>
      </c>
      <c r="D677" s="35">
        <f t="shared" ref="D677:E677" si="288">D245</f>
        <v>6</v>
      </c>
      <c r="E677" s="35">
        <f t="shared" si="288"/>
        <v>1981</v>
      </c>
      <c r="F677" s="35">
        <v>1.1304999999999998</v>
      </c>
      <c r="G677" s="35">
        <v>4.3260000000000005</v>
      </c>
      <c r="H677" s="35">
        <v>12</v>
      </c>
      <c r="I677" s="35">
        <v>0.44519999999999998</v>
      </c>
      <c r="J677" s="43">
        <f t="shared" si="261"/>
        <v>0.409584</v>
      </c>
      <c r="K677" s="35">
        <v>184.15850222</v>
      </c>
    </row>
    <row r="678" spans="2:11" x14ac:dyDescent="0.25">
      <c r="B678" s="35" t="str">
        <f t="shared" si="259"/>
        <v>A2_6_1982</v>
      </c>
      <c r="C678" s="35" t="s">
        <v>66</v>
      </c>
      <c r="D678" s="35">
        <f t="shared" ref="D678:E678" si="289">D246</f>
        <v>6</v>
      </c>
      <c r="E678" s="35">
        <f t="shared" si="289"/>
        <v>1982</v>
      </c>
      <c r="F678" s="35">
        <v>1.1304999999999998</v>
      </c>
      <c r="G678" s="35">
        <v>4.3260000000000005</v>
      </c>
      <c r="H678" s="35">
        <v>12</v>
      </c>
      <c r="I678" s="35">
        <v>0.44519999999999998</v>
      </c>
      <c r="J678" s="43">
        <f t="shared" si="261"/>
        <v>0.409584</v>
      </c>
      <c r="K678" s="35">
        <v>184.15850222</v>
      </c>
    </row>
    <row r="679" spans="2:11" x14ac:dyDescent="0.25">
      <c r="B679" s="35" t="str">
        <f t="shared" si="259"/>
        <v>A2_6_1983</v>
      </c>
      <c r="C679" s="35" t="s">
        <v>66</v>
      </c>
      <c r="D679" s="35">
        <f t="shared" ref="D679:E679" si="290">D247</f>
        <v>6</v>
      </c>
      <c r="E679" s="35">
        <f t="shared" si="290"/>
        <v>1983</v>
      </c>
      <c r="F679" s="35">
        <v>1.1304999999999998</v>
      </c>
      <c r="G679" s="35">
        <v>4.3260000000000005</v>
      </c>
      <c r="H679" s="35">
        <v>12</v>
      </c>
      <c r="I679" s="35">
        <v>0.44519999999999998</v>
      </c>
      <c r="J679" s="43">
        <f t="shared" si="261"/>
        <v>0.409584</v>
      </c>
      <c r="K679" s="35">
        <v>184.15850222</v>
      </c>
    </row>
    <row r="680" spans="2:11" x14ac:dyDescent="0.25">
      <c r="B680" s="35" t="str">
        <f t="shared" si="259"/>
        <v>A2_6_1984</v>
      </c>
      <c r="C680" s="35" t="s">
        <v>66</v>
      </c>
      <c r="D680" s="35">
        <f t="shared" ref="D680:E680" si="291">D248</f>
        <v>6</v>
      </c>
      <c r="E680" s="35">
        <f t="shared" si="291"/>
        <v>1984</v>
      </c>
      <c r="F680" s="35">
        <v>1.071</v>
      </c>
      <c r="G680" s="35">
        <v>4.3260000000000005</v>
      </c>
      <c r="H680" s="35">
        <v>11</v>
      </c>
      <c r="I680" s="35">
        <v>0.44519999999999998</v>
      </c>
      <c r="J680" s="43">
        <f t="shared" si="261"/>
        <v>0.409584</v>
      </c>
      <c r="K680" s="35">
        <v>184.15850222</v>
      </c>
    </row>
    <row r="681" spans="2:11" x14ac:dyDescent="0.25">
      <c r="B681" s="35" t="str">
        <f t="shared" si="259"/>
        <v>A2_6_1985</v>
      </c>
      <c r="C681" s="35" t="s">
        <v>66</v>
      </c>
      <c r="D681" s="35">
        <f t="shared" ref="D681:E681" si="292">D249</f>
        <v>6</v>
      </c>
      <c r="E681" s="35">
        <f t="shared" si="292"/>
        <v>1985</v>
      </c>
      <c r="F681" s="35">
        <v>1.071</v>
      </c>
      <c r="G681" s="35">
        <v>4.3260000000000005</v>
      </c>
      <c r="H681" s="35">
        <v>11</v>
      </c>
      <c r="I681" s="35">
        <v>0.44519999999999998</v>
      </c>
      <c r="J681" s="43">
        <f t="shared" si="261"/>
        <v>0.409584</v>
      </c>
      <c r="K681" s="35">
        <v>184.15850222</v>
      </c>
    </row>
    <row r="682" spans="2:11" x14ac:dyDescent="0.25">
      <c r="B682" s="35" t="str">
        <f t="shared" si="259"/>
        <v>A2_6_1986</v>
      </c>
      <c r="C682" s="35" t="s">
        <v>66</v>
      </c>
      <c r="D682" s="35">
        <f t="shared" ref="D682:E682" si="293">D250</f>
        <v>6</v>
      </c>
      <c r="E682" s="35">
        <f t="shared" si="293"/>
        <v>1986</v>
      </c>
      <c r="F682" s="35">
        <v>1.071</v>
      </c>
      <c r="G682" s="35">
        <v>4.3260000000000005</v>
      </c>
      <c r="H682" s="35">
        <v>11</v>
      </c>
      <c r="I682" s="35">
        <v>0.44519999999999998</v>
      </c>
      <c r="J682" s="43">
        <f t="shared" si="261"/>
        <v>0.409584</v>
      </c>
      <c r="K682" s="35">
        <v>184.15850222</v>
      </c>
    </row>
    <row r="683" spans="2:11" x14ac:dyDescent="0.25">
      <c r="B683" s="35" t="str">
        <f t="shared" si="259"/>
        <v>A2_6_1987</v>
      </c>
      <c r="C683" s="35" t="s">
        <v>66</v>
      </c>
      <c r="D683" s="35">
        <f t="shared" ref="D683:E683" si="294">D251</f>
        <v>6</v>
      </c>
      <c r="E683" s="35">
        <f t="shared" si="294"/>
        <v>1987</v>
      </c>
      <c r="F683" s="35">
        <v>0.99959999999999993</v>
      </c>
      <c r="G683" s="35">
        <v>4.2229999999999999</v>
      </c>
      <c r="H683" s="35">
        <v>11</v>
      </c>
      <c r="I683" s="35">
        <v>0.44519999999999998</v>
      </c>
      <c r="J683" s="43">
        <f t="shared" si="261"/>
        <v>0.409584</v>
      </c>
      <c r="K683" s="35">
        <v>184.15850222</v>
      </c>
    </row>
    <row r="684" spans="2:11" x14ac:dyDescent="0.25">
      <c r="B684" s="35" t="str">
        <f t="shared" si="259"/>
        <v>A2_6_1988</v>
      </c>
      <c r="C684" s="35" t="s">
        <v>66</v>
      </c>
      <c r="D684" s="35">
        <f t="shared" ref="D684:E684" si="295">D252</f>
        <v>6</v>
      </c>
      <c r="E684" s="35">
        <f t="shared" si="295"/>
        <v>1988</v>
      </c>
      <c r="F684" s="35">
        <v>0.99959999999999993</v>
      </c>
      <c r="G684" s="35">
        <v>4.2229999999999999</v>
      </c>
      <c r="H684" s="35">
        <v>11</v>
      </c>
      <c r="I684" s="35">
        <v>0.44519999999999998</v>
      </c>
      <c r="J684" s="43">
        <f t="shared" si="261"/>
        <v>0.409584</v>
      </c>
      <c r="K684" s="35">
        <v>184.15850222</v>
      </c>
    </row>
    <row r="685" spans="2:11" x14ac:dyDescent="0.25">
      <c r="B685" s="35" t="str">
        <f t="shared" si="259"/>
        <v>A2_6_1989</v>
      </c>
      <c r="C685" s="35" t="s">
        <v>66</v>
      </c>
      <c r="D685" s="35">
        <f t="shared" ref="D685:E685" si="296">D253</f>
        <v>6</v>
      </c>
      <c r="E685" s="35">
        <f t="shared" si="296"/>
        <v>1989</v>
      </c>
      <c r="F685" s="35">
        <v>0.99959999999999993</v>
      </c>
      <c r="G685" s="35">
        <v>4.2229999999999999</v>
      </c>
      <c r="H685" s="35">
        <v>11</v>
      </c>
      <c r="I685" s="35">
        <v>0.44519999999999998</v>
      </c>
      <c r="J685" s="43">
        <f t="shared" si="261"/>
        <v>0.409584</v>
      </c>
      <c r="K685" s="35">
        <v>184.15850222</v>
      </c>
    </row>
    <row r="686" spans="2:11" x14ac:dyDescent="0.25">
      <c r="B686" s="35" t="str">
        <f t="shared" si="259"/>
        <v>A2_6_1990</v>
      </c>
      <c r="C686" s="35" t="s">
        <v>66</v>
      </c>
      <c r="D686" s="35">
        <f t="shared" ref="D686:E686" si="297">D254</f>
        <v>6</v>
      </c>
      <c r="E686" s="35">
        <f t="shared" si="297"/>
        <v>1990</v>
      </c>
      <c r="F686" s="35">
        <v>0.99959999999999993</v>
      </c>
      <c r="G686" s="35">
        <v>4.2229999999999999</v>
      </c>
      <c r="H686" s="35">
        <v>11</v>
      </c>
      <c r="I686" s="35">
        <v>0.44519999999999998</v>
      </c>
      <c r="J686" s="43">
        <f t="shared" si="261"/>
        <v>0.409584</v>
      </c>
      <c r="K686" s="35">
        <v>184.15850222</v>
      </c>
    </row>
    <row r="687" spans="2:11" x14ac:dyDescent="0.25">
      <c r="B687" s="35" t="str">
        <f t="shared" si="259"/>
        <v>A2_6_1991</v>
      </c>
      <c r="C687" s="35" t="s">
        <v>66</v>
      </c>
      <c r="D687" s="35">
        <f t="shared" ref="D687:E687" si="298">D255</f>
        <v>6</v>
      </c>
      <c r="E687" s="35">
        <f t="shared" si="298"/>
        <v>1991</v>
      </c>
      <c r="F687" s="35">
        <v>0.99959999999999993</v>
      </c>
      <c r="G687" s="35">
        <v>4.2229999999999999</v>
      </c>
      <c r="H687" s="35">
        <v>11</v>
      </c>
      <c r="I687" s="35">
        <v>0.44519999999999998</v>
      </c>
      <c r="J687" s="43">
        <f t="shared" si="261"/>
        <v>0.409584</v>
      </c>
      <c r="K687" s="35">
        <v>184.15850222</v>
      </c>
    </row>
    <row r="688" spans="2:11" x14ac:dyDescent="0.25">
      <c r="B688" s="35" t="str">
        <f t="shared" si="259"/>
        <v>A2_6_1992</v>
      </c>
      <c r="C688" s="35" t="s">
        <v>66</v>
      </c>
      <c r="D688" s="35">
        <f t="shared" ref="D688:E688" si="299">D256</f>
        <v>6</v>
      </c>
      <c r="E688" s="35">
        <f t="shared" si="299"/>
        <v>1992</v>
      </c>
      <c r="F688" s="35">
        <v>0.99959999999999993</v>
      </c>
      <c r="G688" s="35">
        <v>4.2229999999999999</v>
      </c>
      <c r="H688" s="35">
        <v>11</v>
      </c>
      <c r="I688" s="35">
        <v>0.44519999999999998</v>
      </c>
      <c r="J688" s="43">
        <f t="shared" si="261"/>
        <v>0.409584</v>
      </c>
      <c r="K688" s="35">
        <v>184.15850222</v>
      </c>
    </row>
    <row r="689" spans="2:11" x14ac:dyDescent="0.25">
      <c r="B689" s="35" t="str">
        <f t="shared" si="259"/>
        <v>A2_6_1993</v>
      </c>
      <c r="C689" s="35" t="s">
        <v>66</v>
      </c>
      <c r="D689" s="35">
        <f t="shared" ref="D689:E689" si="300">D257</f>
        <v>6</v>
      </c>
      <c r="E689" s="35">
        <f t="shared" si="300"/>
        <v>1993</v>
      </c>
      <c r="F689" s="35">
        <v>0.99959999999999993</v>
      </c>
      <c r="G689" s="35">
        <v>4.2229999999999999</v>
      </c>
      <c r="H689" s="35">
        <v>11</v>
      </c>
      <c r="I689" s="35">
        <v>0.44519999999999998</v>
      </c>
      <c r="J689" s="43">
        <f t="shared" si="261"/>
        <v>0.409584</v>
      </c>
      <c r="K689" s="35">
        <v>184.15850222</v>
      </c>
    </row>
    <row r="690" spans="2:11" x14ac:dyDescent="0.25">
      <c r="B690" s="35" t="str">
        <f t="shared" si="259"/>
        <v>A2_6_1994</v>
      </c>
      <c r="C690" s="35" t="s">
        <v>66</v>
      </c>
      <c r="D690" s="35">
        <f t="shared" ref="D690:E690" si="301">D258</f>
        <v>6</v>
      </c>
      <c r="E690" s="35">
        <f t="shared" si="301"/>
        <v>1994</v>
      </c>
      <c r="F690" s="35">
        <v>0.99959999999999993</v>
      </c>
      <c r="G690" s="35">
        <v>4.2229999999999999</v>
      </c>
      <c r="H690" s="35">
        <v>11</v>
      </c>
      <c r="I690" s="35">
        <v>0.44519999999999998</v>
      </c>
      <c r="J690" s="43">
        <f t="shared" si="261"/>
        <v>0.409584</v>
      </c>
      <c r="K690" s="35">
        <v>184.15850222</v>
      </c>
    </row>
    <row r="691" spans="2:11" x14ac:dyDescent="0.25">
      <c r="B691" s="35" t="str">
        <f t="shared" si="259"/>
        <v>A2_6_1995</v>
      </c>
      <c r="C691" s="35" t="s">
        <v>66</v>
      </c>
      <c r="D691" s="35">
        <f t="shared" ref="D691:E691" si="302">D259</f>
        <v>6</v>
      </c>
      <c r="E691" s="35">
        <f t="shared" si="302"/>
        <v>1995</v>
      </c>
      <c r="F691" s="35">
        <v>0.80920000000000003</v>
      </c>
      <c r="G691" s="35">
        <v>2.7810000000000001</v>
      </c>
      <c r="H691" s="35">
        <v>8.17</v>
      </c>
      <c r="I691" s="35">
        <v>0.31919999999999998</v>
      </c>
      <c r="J691" s="43">
        <f t="shared" si="261"/>
        <v>0.29366399999999998</v>
      </c>
      <c r="K691" s="35">
        <v>184.15850222</v>
      </c>
    </row>
    <row r="692" spans="2:11" x14ac:dyDescent="0.25">
      <c r="B692" s="35" t="str">
        <f t="shared" si="259"/>
        <v>A2_6_1996</v>
      </c>
      <c r="C692" s="35" t="s">
        <v>66</v>
      </c>
      <c r="D692" s="35">
        <f t="shared" ref="D692:E692" si="303">D260</f>
        <v>6</v>
      </c>
      <c r="E692" s="35">
        <f t="shared" si="303"/>
        <v>1996</v>
      </c>
      <c r="F692" s="35">
        <v>0.80920000000000003</v>
      </c>
      <c r="G692" s="35">
        <v>2.7810000000000001</v>
      </c>
      <c r="H692" s="35">
        <v>8.17</v>
      </c>
      <c r="I692" s="35">
        <v>0.31919999999999998</v>
      </c>
      <c r="J692" s="43">
        <f t="shared" si="261"/>
        <v>0.29366399999999998</v>
      </c>
      <c r="K692" s="35">
        <v>184.15850222</v>
      </c>
    </row>
    <row r="693" spans="2:11" x14ac:dyDescent="0.25">
      <c r="B693" s="35" t="str">
        <f t="shared" si="259"/>
        <v>A2_6_1997</v>
      </c>
      <c r="C693" s="35" t="s">
        <v>66</v>
      </c>
      <c r="D693" s="35">
        <f t="shared" ref="D693:E693" si="304">D261</f>
        <v>6</v>
      </c>
      <c r="E693" s="35">
        <f t="shared" si="304"/>
        <v>1997</v>
      </c>
      <c r="F693" s="35">
        <v>0.80920000000000003</v>
      </c>
      <c r="G693" s="35">
        <v>2.7810000000000001</v>
      </c>
      <c r="H693" s="35">
        <v>8.17</v>
      </c>
      <c r="I693" s="35">
        <v>0.31919999999999998</v>
      </c>
      <c r="J693" s="43">
        <f t="shared" si="261"/>
        <v>0.29366399999999998</v>
      </c>
      <c r="K693" s="35">
        <v>184.15850222</v>
      </c>
    </row>
    <row r="694" spans="2:11" x14ac:dyDescent="0.25">
      <c r="B694" s="35" t="str">
        <f t="shared" si="259"/>
        <v>A2_6_1998</v>
      </c>
      <c r="C694" s="35" t="s">
        <v>66</v>
      </c>
      <c r="D694" s="35">
        <f t="shared" ref="D694:E694" si="305">D262</f>
        <v>6</v>
      </c>
      <c r="E694" s="35">
        <f t="shared" si="305"/>
        <v>1998</v>
      </c>
      <c r="F694" s="35">
        <v>0.80920000000000003</v>
      </c>
      <c r="G694" s="35">
        <v>2.7810000000000001</v>
      </c>
      <c r="H694" s="35">
        <v>8.17</v>
      </c>
      <c r="I694" s="35">
        <v>0.31919999999999998</v>
      </c>
      <c r="J694" s="43">
        <f t="shared" si="261"/>
        <v>0.29366399999999998</v>
      </c>
      <c r="K694" s="35">
        <v>184.15850222</v>
      </c>
    </row>
    <row r="695" spans="2:11" x14ac:dyDescent="0.25">
      <c r="B695" s="35" t="str">
        <f t="shared" si="259"/>
        <v>A2_6_1999</v>
      </c>
      <c r="C695" s="35" t="s">
        <v>66</v>
      </c>
      <c r="D695" s="35">
        <f t="shared" ref="D695:E695" si="306">D263</f>
        <v>6</v>
      </c>
      <c r="E695" s="35">
        <f t="shared" si="306"/>
        <v>1999</v>
      </c>
      <c r="F695" s="35">
        <v>0.80920000000000003</v>
      </c>
      <c r="G695" s="35">
        <v>2.7810000000000001</v>
      </c>
      <c r="H695" s="35">
        <v>8.17</v>
      </c>
      <c r="I695" s="35">
        <v>0.31919999999999998</v>
      </c>
      <c r="J695" s="43">
        <f t="shared" si="261"/>
        <v>0.29366399999999998</v>
      </c>
      <c r="K695" s="35">
        <v>184.15850222</v>
      </c>
    </row>
    <row r="696" spans="2:11" x14ac:dyDescent="0.25">
      <c r="B696" s="35" t="str">
        <f t="shared" si="259"/>
        <v>A2_6_2000</v>
      </c>
      <c r="C696" s="35" t="s">
        <v>66</v>
      </c>
      <c r="D696" s="35">
        <f t="shared" ref="D696:E696" si="307">D264</f>
        <v>6</v>
      </c>
      <c r="E696" s="35">
        <f t="shared" si="307"/>
        <v>2000</v>
      </c>
      <c r="F696" s="35">
        <v>0.80920000000000003</v>
      </c>
      <c r="G696" s="35">
        <v>2.7810000000000001</v>
      </c>
      <c r="H696" s="35">
        <v>7.31</v>
      </c>
      <c r="I696" s="35">
        <v>0.31919999999999998</v>
      </c>
      <c r="J696" s="43">
        <f t="shared" si="261"/>
        <v>0.29366399999999998</v>
      </c>
      <c r="K696" s="35">
        <v>184.15850222</v>
      </c>
    </row>
    <row r="697" spans="2:11" x14ac:dyDescent="0.25">
      <c r="B697" s="35" t="str">
        <f t="shared" si="259"/>
        <v>A2_6_2001</v>
      </c>
      <c r="C697" s="35" t="s">
        <v>66</v>
      </c>
      <c r="D697" s="35">
        <f t="shared" ref="D697:E697" si="308">D265</f>
        <v>6</v>
      </c>
      <c r="E697" s="35">
        <f t="shared" si="308"/>
        <v>2001</v>
      </c>
      <c r="F697" s="35">
        <v>0.80920000000000003</v>
      </c>
      <c r="G697" s="35">
        <v>2.7810000000000001</v>
      </c>
      <c r="H697" s="35">
        <v>7.31</v>
      </c>
      <c r="I697" s="35">
        <v>0.31919999999999998</v>
      </c>
      <c r="J697" s="43">
        <f t="shared" si="261"/>
        <v>0.29366399999999998</v>
      </c>
      <c r="K697" s="35">
        <v>184.15850222</v>
      </c>
    </row>
    <row r="698" spans="2:11" x14ac:dyDescent="0.25">
      <c r="B698" s="35" t="str">
        <f t="shared" si="259"/>
        <v>A2_6_2002</v>
      </c>
      <c r="C698" s="35" t="s">
        <v>66</v>
      </c>
      <c r="D698" s="35">
        <f t="shared" ref="D698:E698" si="309">D266</f>
        <v>6</v>
      </c>
      <c r="E698" s="35">
        <f t="shared" si="309"/>
        <v>2002</v>
      </c>
      <c r="F698" s="35">
        <v>0.80920000000000003</v>
      </c>
      <c r="G698" s="35">
        <v>2.7810000000000001</v>
      </c>
      <c r="H698" s="35">
        <v>7.31</v>
      </c>
      <c r="I698" s="35">
        <v>0.31919999999999998</v>
      </c>
      <c r="J698" s="43">
        <f t="shared" si="261"/>
        <v>0.29366399999999998</v>
      </c>
      <c r="K698" s="35">
        <v>184.15850222</v>
      </c>
    </row>
    <row r="699" spans="2:11" x14ac:dyDescent="0.25">
      <c r="B699" s="35" t="str">
        <f t="shared" si="259"/>
        <v>A2_6_2003</v>
      </c>
      <c r="C699" s="35" t="s">
        <v>66</v>
      </c>
      <c r="D699" s="35">
        <f t="shared" ref="D699:E699" si="310">D267</f>
        <v>6</v>
      </c>
      <c r="E699" s="35">
        <f t="shared" si="310"/>
        <v>2003</v>
      </c>
      <c r="F699" s="35">
        <v>0.80920000000000003</v>
      </c>
      <c r="G699" s="35">
        <v>2.7810000000000001</v>
      </c>
      <c r="H699" s="35">
        <v>7.31</v>
      </c>
      <c r="I699" s="35">
        <v>0.31919999999999998</v>
      </c>
      <c r="J699" s="43">
        <f t="shared" si="261"/>
        <v>0.29366399999999998</v>
      </c>
      <c r="K699" s="35">
        <v>184.15850222</v>
      </c>
    </row>
    <row r="700" spans="2:11" x14ac:dyDescent="0.25">
      <c r="B700" s="35" t="str">
        <f t="shared" si="259"/>
        <v>A2_6_2004</v>
      </c>
      <c r="C700" s="35" t="s">
        <v>66</v>
      </c>
      <c r="D700" s="35">
        <f t="shared" ref="D700:E700" si="311">D268</f>
        <v>6</v>
      </c>
      <c r="E700" s="35">
        <f t="shared" si="311"/>
        <v>2004</v>
      </c>
      <c r="F700" s="35">
        <v>0.80920000000000003</v>
      </c>
      <c r="G700" s="35">
        <v>2.7810000000000001</v>
      </c>
      <c r="H700" s="35">
        <v>7.31</v>
      </c>
      <c r="I700" s="35">
        <v>0.31919999999999998</v>
      </c>
      <c r="J700" s="43">
        <f t="shared" si="261"/>
        <v>0.29366399999999998</v>
      </c>
      <c r="K700" s="35">
        <v>184.15850222</v>
      </c>
    </row>
    <row r="701" spans="2:11" x14ac:dyDescent="0.25">
      <c r="B701" s="35" t="str">
        <f t="shared" si="259"/>
        <v>A2_6_2005</v>
      </c>
      <c r="C701" s="35" t="s">
        <v>66</v>
      </c>
      <c r="D701" s="35">
        <f t="shared" ref="D701:E701" si="312">D269</f>
        <v>6</v>
      </c>
      <c r="E701" s="35">
        <f t="shared" si="312"/>
        <v>2005</v>
      </c>
      <c r="F701" s="35">
        <v>0.80920000000000003</v>
      </c>
      <c r="G701" s="35">
        <v>2.7810000000000001</v>
      </c>
      <c r="H701" s="35">
        <v>7.31</v>
      </c>
      <c r="I701" s="35">
        <v>0.31919999999999998</v>
      </c>
      <c r="J701" s="43">
        <f t="shared" si="261"/>
        <v>0.29366399999999998</v>
      </c>
      <c r="K701" s="35">
        <v>184.15850222</v>
      </c>
    </row>
    <row r="702" spans="2:11" x14ac:dyDescent="0.25">
      <c r="B702" s="35" t="str">
        <f t="shared" si="259"/>
        <v>A2_6_2006</v>
      </c>
      <c r="C702" s="35" t="s">
        <v>66</v>
      </c>
      <c r="D702" s="35">
        <f t="shared" ref="D702:E702" si="313">D270</f>
        <v>6</v>
      </c>
      <c r="E702" s="35">
        <f t="shared" si="313"/>
        <v>2006</v>
      </c>
      <c r="F702" s="35">
        <v>0.80920000000000003</v>
      </c>
      <c r="G702" s="35">
        <v>2.7810000000000001</v>
      </c>
      <c r="H702" s="35">
        <v>7.31</v>
      </c>
      <c r="I702" s="35">
        <v>0.31919999999999998</v>
      </c>
      <c r="J702" s="43">
        <f t="shared" si="261"/>
        <v>0.29366399999999998</v>
      </c>
      <c r="K702" s="35">
        <v>184.15850222</v>
      </c>
    </row>
    <row r="703" spans="2:11" x14ac:dyDescent="0.25">
      <c r="B703" s="35" t="str">
        <f t="shared" si="259"/>
        <v>A2_6_2007</v>
      </c>
      <c r="C703" s="35" t="s">
        <v>66</v>
      </c>
      <c r="D703" s="35">
        <f t="shared" ref="D703:E703" si="314">D271</f>
        <v>6</v>
      </c>
      <c r="E703" s="35">
        <f t="shared" si="314"/>
        <v>2007</v>
      </c>
      <c r="F703" s="35">
        <v>0.80920000000000003</v>
      </c>
      <c r="G703" s="35">
        <v>3.73</v>
      </c>
      <c r="H703" s="35">
        <v>5.1014999999999997</v>
      </c>
      <c r="I703" s="35">
        <v>0.15</v>
      </c>
      <c r="J703" s="43">
        <f t="shared" si="261"/>
        <v>0.13800000000000001</v>
      </c>
      <c r="K703" s="35">
        <v>184.15850222</v>
      </c>
    </row>
    <row r="704" spans="2:11" x14ac:dyDescent="0.25">
      <c r="B704" s="35" t="str">
        <f t="shared" si="259"/>
        <v>A2_6_2008</v>
      </c>
      <c r="C704" s="35" t="s">
        <v>66</v>
      </c>
      <c r="D704" s="35">
        <f t="shared" ref="D704:E704" si="315">D272</f>
        <v>6</v>
      </c>
      <c r="E704" s="35">
        <f t="shared" si="315"/>
        <v>2008</v>
      </c>
      <c r="F704" s="35">
        <v>0.80920000000000003</v>
      </c>
      <c r="G704" s="35">
        <v>3.73</v>
      </c>
      <c r="H704" s="35">
        <v>5.1014999999999997</v>
      </c>
      <c r="I704" s="35">
        <v>0.15</v>
      </c>
      <c r="J704" s="43">
        <f t="shared" si="261"/>
        <v>0.13800000000000001</v>
      </c>
      <c r="K704" s="35">
        <v>184.15850222</v>
      </c>
    </row>
    <row r="705" spans="2:11" x14ac:dyDescent="0.25">
      <c r="B705" s="35" t="str">
        <f t="shared" si="259"/>
        <v>A2_6_2009</v>
      </c>
      <c r="C705" s="35" t="s">
        <v>66</v>
      </c>
      <c r="D705" s="35">
        <f t="shared" ref="D705:E705" si="316">D273</f>
        <v>6</v>
      </c>
      <c r="E705" s="35">
        <f t="shared" si="316"/>
        <v>2009</v>
      </c>
      <c r="F705" s="35">
        <v>0.80920000000000003</v>
      </c>
      <c r="G705" s="35">
        <v>3.73</v>
      </c>
      <c r="H705" s="35">
        <v>5.1014999999999997</v>
      </c>
      <c r="I705" s="35">
        <v>0.15</v>
      </c>
      <c r="J705" s="43">
        <f t="shared" si="261"/>
        <v>0.13800000000000001</v>
      </c>
      <c r="K705" s="35">
        <v>184.15850222</v>
      </c>
    </row>
    <row r="706" spans="2:11" x14ac:dyDescent="0.25">
      <c r="B706" s="35" t="str">
        <f t="shared" si="259"/>
        <v>A2_6_2010</v>
      </c>
      <c r="C706" s="35" t="s">
        <v>66</v>
      </c>
      <c r="D706" s="35">
        <f t="shared" ref="D706:E706" si="317">D274</f>
        <v>6</v>
      </c>
      <c r="E706" s="35">
        <f t="shared" si="317"/>
        <v>2010</v>
      </c>
      <c r="F706" s="35">
        <v>0.80920000000000003</v>
      </c>
      <c r="G706" s="35">
        <v>3.73</v>
      </c>
      <c r="H706" s="35">
        <v>5.1014999999999997</v>
      </c>
      <c r="I706" s="35">
        <v>0.15</v>
      </c>
      <c r="J706" s="43">
        <f t="shared" si="261"/>
        <v>0.13800000000000001</v>
      </c>
      <c r="K706" s="35">
        <v>184.15850222</v>
      </c>
    </row>
    <row r="707" spans="2:11" x14ac:dyDescent="0.25">
      <c r="B707" s="35" t="str">
        <f t="shared" si="259"/>
        <v>A2_6_2011</v>
      </c>
      <c r="C707" s="35" t="s">
        <v>66</v>
      </c>
      <c r="D707" s="35">
        <f t="shared" ref="D707:E707" si="318">D275</f>
        <v>6</v>
      </c>
      <c r="E707" s="35">
        <f t="shared" si="318"/>
        <v>2011</v>
      </c>
      <c r="F707" s="35">
        <v>0.80920000000000003</v>
      </c>
      <c r="G707" s="35">
        <v>3.73</v>
      </c>
      <c r="H707" s="35">
        <v>5.1014999999999997</v>
      </c>
      <c r="I707" s="35">
        <v>0.15</v>
      </c>
      <c r="J707" s="43">
        <f t="shared" si="261"/>
        <v>0.13800000000000001</v>
      </c>
      <c r="K707" s="35">
        <v>184.15850222</v>
      </c>
    </row>
    <row r="708" spans="2:11" x14ac:dyDescent="0.25">
      <c r="B708" s="35" t="str">
        <f t="shared" si="259"/>
        <v>A2_6_2012</v>
      </c>
      <c r="C708" s="35" t="s">
        <v>66</v>
      </c>
      <c r="D708" s="35">
        <f t="shared" ref="D708:E708" si="319">D276</f>
        <v>6</v>
      </c>
      <c r="E708" s="35">
        <f t="shared" si="319"/>
        <v>2012</v>
      </c>
      <c r="F708" s="35">
        <v>0.80920000000000003</v>
      </c>
      <c r="G708" s="35">
        <v>3.73</v>
      </c>
      <c r="H708" s="35">
        <v>5.1014999999999997</v>
      </c>
      <c r="I708" s="35">
        <v>0.15</v>
      </c>
      <c r="J708" s="43">
        <f t="shared" si="261"/>
        <v>0.13800000000000001</v>
      </c>
      <c r="K708" s="35">
        <v>184.15850222</v>
      </c>
    </row>
    <row r="709" spans="2:11" x14ac:dyDescent="0.25">
      <c r="B709" s="35" t="str">
        <f t="shared" si="259"/>
        <v>A2_6_2013</v>
      </c>
      <c r="C709" s="35" t="s">
        <v>66</v>
      </c>
      <c r="D709" s="35">
        <f t="shared" ref="D709:E709" si="320">D277</f>
        <v>6</v>
      </c>
      <c r="E709" s="35">
        <f t="shared" si="320"/>
        <v>2013</v>
      </c>
      <c r="F709" s="35">
        <v>0.80920000000000003</v>
      </c>
      <c r="G709" s="35">
        <v>3.73</v>
      </c>
      <c r="H709" s="35">
        <v>3.99</v>
      </c>
      <c r="I709" s="35">
        <v>0.08</v>
      </c>
      <c r="J709" s="43">
        <f t="shared" si="261"/>
        <v>7.3599999999999999E-2</v>
      </c>
      <c r="K709" s="35">
        <v>184.15850222</v>
      </c>
    </row>
    <row r="710" spans="2:11" x14ac:dyDescent="0.25">
      <c r="B710" s="35" t="str">
        <f t="shared" si="259"/>
        <v>A2_6_2014</v>
      </c>
      <c r="C710" s="35" t="s">
        <v>66</v>
      </c>
      <c r="D710" s="35">
        <f t="shared" ref="D710:E710" si="321">D278</f>
        <v>6</v>
      </c>
      <c r="E710" s="35">
        <f t="shared" si="321"/>
        <v>2014</v>
      </c>
      <c r="F710" s="35">
        <v>0.80920000000000003</v>
      </c>
      <c r="G710" s="35">
        <v>3.73</v>
      </c>
      <c r="H710" s="35">
        <v>3.99</v>
      </c>
      <c r="I710" s="35">
        <v>0.08</v>
      </c>
      <c r="J710" s="43">
        <f t="shared" si="261"/>
        <v>7.3599999999999999E-2</v>
      </c>
      <c r="K710" s="35">
        <v>184.15850222</v>
      </c>
    </row>
    <row r="711" spans="2:11" x14ac:dyDescent="0.25">
      <c r="B711" s="35" t="str">
        <f t="shared" si="259"/>
        <v>A2_6_2015</v>
      </c>
      <c r="C711" s="35" t="s">
        <v>66</v>
      </c>
      <c r="D711" s="35">
        <f t="shared" ref="D711:E711" si="322">D279</f>
        <v>6</v>
      </c>
      <c r="E711" s="35">
        <f t="shared" si="322"/>
        <v>2015</v>
      </c>
      <c r="F711" s="35">
        <v>0.80920000000000003</v>
      </c>
      <c r="G711" s="35">
        <v>3.73</v>
      </c>
      <c r="H711" s="35">
        <v>3.99</v>
      </c>
      <c r="I711" s="35">
        <v>0.08</v>
      </c>
      <c r="J711" s="43">
        <f t="shared" si="261"/>
        <v>7.3599999999999999E-2</v>
      </c>
      <c r="K711" s="35">
        <v>184.15850222</v>
      </c>
    </row>
    <row r="712" spans="2:11" x14ac:dyDescent="0.25">
      <c r="B712" s="35" t="str">
        <f t="shared" si="259"/>
        <v>A2_6_2016</v>
      </c>
      <c r="C712" s="35" t="s">
        <v>66</v>
      </c>
      <c r="D712" s="35">
        <f t="shared" ref="D712:E712" si="323">D280</f>
        <v>6</v>
      </c>
      <c r="E712" s="35">
        <f t="shared" si="323"/>
        <v>2016</v>
      </c>
      <c r="F712" s="35">
        <v>0.80920000000000003</v>
      </c>
      <c r="G712" s="35">
        <v>3.73</v>
      </c>
      <c r="H712" s="35">
        <v>3.99</v>
      </c>
      <c r="I712" s="35">
        <v>0.08</v>
      </c>
      <c r="J712" s="43">
        <f t="shared" si="261"/>
        <v>7.3599999999999999E-2</v>
      </c>
      <c r="K712" s="35">
        <v>184.15850222</v>
      </c>
    </row>
    <row r="713" spans="2:11" x14ac:dyDescent="0.25">
      <c r="B713" s="35" t="str">
        <f t="shared" si="259"/>
        <v>A2_6_2017</v>
      </c>
      <c r="C713" s="35" t="s">
        <v>66</v>
      </c>
      <c r="D713" s="35">
        <f t="shared" ref="D713:E713" si="324">D281</f>
        <v>6</v>
      </c>
      <c r="E713" s="35">
        <f t="shared" si="324"/>
        <v>2017</v>
      </c>
      <c r="F713" s="35">
        <v>0.80920000000000003</v>
      </c>
      <c r="G713" s="35">
        <v>3.73</v>
      </c>
      <c r="H713" s="35">
        <v>3.99</v>
      </c>
      <c r="I713" s="35">
        <v>0.08</v>
      </c>
      <c r="J713" s="43">
        <f t="shared" si="261"/>
        <v>7.3599999999999999E-2</v>
      </c>
      <c r="K713" s="35">
        <v>184.15850222</v>
      </c>
    </row>
    <row r="714" spans="2:11" x14ac:dyDescent="0.25">
      <c r="B714" s="35" t="str">
        <f t="shared" ref="B714:B777" si="325">C714&amp;"_"&amp;D714&amp;"_"&amp;E714</f>
        <v>A2_6_2018</v>
      </c>
      <c r="C714" s="35" t="s">
        <v>66</v>
      </c>
      <c r="D714" s="35">
        <f t="shared" ref="D714:E714" si="326">D282</f>
        <v>6</v>
      </c>
      <c r="E714" s="35">
        <f t="shared" si="326"/>
        <v>2018</v>
      </c>
      <c r="F714" s="35">
        <v>0.80920000000000003</v>
      </c>
      <c r="G714" s="35">
        <v>3.73</v>
      </c>
      <c r="H714" s="35">
        <v>3.99</v>
      </c>
      <c r="I714" s="35">
        <v>0.08</v>
      </c>
      <c r="J714" s="43">
        <f t="shared" ref="J714:J777" si="327">0.92*I714</f>
        <v>7.3599999999999999E-2</v>
      </c>
      <c r="K714" s="35">
        <v>184.15850222</v>
      </c>
    </row>
    <row r="715" spans="2:11" x14ac:dyDescent="0.25">
      <c r="B715" s="35" t="str">
        <f t="shared" si="325"/>
        <v>A2_6_2019</v>
      </c>
      <c r="C715" s="35" t="s">
        <v>66</v>
      </c>
      <c r="D715" s="35">
        <f t="shared" ref="D715:E715" si="328">D283</f>
        <v>6</v>
      </c>
      <c r="E715" s="35">
        <f t="shared" si="328"/>
        <v>2019</v>
      </c>
      <c r="F715" s="35">
        <v>0.80920000000000003</v>
      </c>
      <c r="G715" s="35">
        <v>3.73</v>
      </c>
      <c r="H715" s="35">
        <v>3.99</v>
      </c>
      <c r="I715" s="35">
        <v>0.08</v>
      </c>
      <c r="J715" s="43">
        <f t="shared" si="327"/>
        <v>7.3599999999999999E-2</v>
      </c>
      <c r="K715" s="35">
        <v>184.15850222</v>
      </c>
    </row>
    <row r="716" spans="2:11" x14ac:dyDescent="0.25">
      <c r="B716" s="35" t="str">
        <f t="shared" si="325"/>
        <v>A2_6_2020</v>
      </c>
      <c r="C716" s="35" t="s">
        <v>66</v>
      </c>
      <c r="D716" s="35">
        <f t="shared" ref="D716:E716" si="329">D284</f>
        <v>6</v>
      </c>
      <c r="E716" s="35">
        <f t="shared" si="329"/>
        <v>2020</v>
      </c>
      <c r="F716" s="35">
        <v>0.80920000000000003</v>
      </c>
      <c r="G716" s="35">
        <v>3.73</v>
      </c>
      <c r="H716" s="35">
        <v>3.99</v>
      </c>
      <c r="I716" s="35">
        <v>0.08</v>
      </c>
      <c r="J716" s="43">
        <f t="shared" si="327"/>
        <v>7.3599999999999999E-2</v>
      </c>
      <c r="K716" s="35">
        <v>184.15850222</v>
      </c>
    </row>
    <row r="717" spans="2:11" x14ac:dyDescent="0.25">
      <c r="B717" s="35" t="str">
        <f t="shared" si="325"/>
        <v>A2_7_1969</v>
      </c>
      <c r="C717" s="35" t="s">
        <v>66</v>
      </c>
      <c r="D717" s="35">
        <f t="shared" ref="D717:E717" si="330">D285</f>
        <v>7</v>
      </c>
      <c r="E717" s="35">
        <f t="shared" si="330"/>
        <v>1969</v>
      </c>
      <c r="F717" s="35">
        <v>1.4993999999999998</v>
      </c>
      <c r="G717" s="35">
        <v>4.3260000000000005</v>
      </c>
      <c r="H717" s="35">
        <v>14</v>
      </c>
      <c r="I717" s="35">
        <v>0.62159999999999993</v>
      </c>
      <c r="J717" s="43">
        <f t="shared" si="327"/>
        <v>0.57187199999999994</v>
      </c>
      <c r="K717" s="35">
        <v>184.15850222</v>
      </c>
    </row>
    <row r="718" spans="2:11" x14ac:dyDescent="0.25">
      <c r="B718" s="35" t="str">
        <f t="shared" si="325"/>
        <v>A2_7_1970</v>
      </c>
      <c r="C718" s="35" t="s">
        <v>66</v>
      </c>
      <c r="D718" s="35">
        <f t="shared" ref="D718:E718" si="331">D286</f>
        <v>7</v>
      </c>
      <c r="E718" s="35">
        <f t="shared" si="331"/>
        <v>1970</v>
      </c>
      <c r="F718" s="35">
        <v>1.4993999999999998</v>
      </c>
      <c r="G718" s="35">
        <v>4.3260000000000005</v>
      </c>
      <c r="H718" s="35">
        <v>14</v>
      </c>
      <c r="I718" s="35">
        <v>0.62159999999999993</v>
      </c>
      <c r="J718" s="43">
        <f t="shared" si="327"/>
        <v>0.57187199999999994</v>
      </c>
      <c r="K718" s="35">
        <v>184.15850222</v>
      </c>
    </row>
    <row r="719" spans="2:11" x14ac:dyDescent="0.25">
      <c r="B719" s="35" t="str">
        <f t="shared" si="325"/>
        <v>A2_7_1971</v>
      </c>
      <c r="C719" s="35" t="s">
        <v>66</v>
      </c>
      <c r="D719" s="35">
        <f t="shared" ref="D719:E719" si="332">D287</f>
        <v>7</v>
      </c>
      <c r="E719" s="35">
        <f t="shared" si="332"/>
        <v>1971</v>
      </c>
      <c r="F719" s="35">
        <v>1.2495000000000001</v>
      </c>
      <c r="G719" s="35">
        <v>4.3260000000000005</v>
      </c>
      <c r="H719" s="35">
        <v>13</v>
      </c>
      <c r="I719" s="35">
        <v>0.5292</v>
      </c>
      <c r="J719" s="43">
        <f t="shared" si="327"/>
        <v>0.48686400000000002</v>
      </c>
      <c r="K719" s="35">
        <v>184.15850222</v>
      </c>
    </row>
    <row r="720" spans="2:11" x14ac:dyDescent="0.25">
      <c r="B720" s="35" t="str">
        <f t="shared" si="325"/>
        <v>A2_7_1972</v>
      </c>
      <c r="C720" s="35" t="s">
        <v>66</v>
      </c>
      <c r="D720" s="35">
        <f t="shared" ref="D720:E720" si="333">D288</f>
        <v>7</v>
      </c>
      <c r="E720" s="35">
        <f t="shared" si="333"/>
        <v>1972</v>
      </c>
      <c r="F720" s="35">
        <v>1.2495000000000001</v>
      </c>
      <c r="G720" s="35">
        <v>4.3260000000000005</v>
      </c>
      <c r="H720" s="35">
        <v>13</v>
      </c>
      <c r="I720" s="35">
        <v>0.5292</v>
      </c>
      <c r="J720" s="43">
        <f t="shared" si="327"/>
        <v>0.48686400000000002</v>
      </c>
      <c r="K720" s="35">
        <v>184.15850222</v>
      </c>
    </row>
    <row r="721" spans="2:11" x14ac:dyDescent="0.25">
      <c r="B721" s="35" t="str">
        <f t="shared" si="325"/>
        <v>A2_7_1973</v>
      </c>
      <c r="C721" s="35" t="s">
        <v>66</v>
      </c>
      <c r="D721" s="35">
        <f t="shared" ref="D721:E721" si="334">D289</f>
        <v>7</v>
      </c>
      <c r="E721" s="35">
        <f t="shared" si="334"/>
        <v>1973</v>
      </c>
      <c r="F721" s="35">
        <v>1.2495000000000001</v>
      </c>
      <c r="G721" s="35">
        <v>4.3260000000000005</v>
      </c>
      <c r="H721" s="35">
        <v>13</v>
      </c>
      <c r="I721" s="35">
        <v>0.5292</v>
      </c>
      <c r="J721" s="43">
        <f t="shared" si="327"/>
        <v>0.48686400000000002</v>
      </c>
      <c r="K721" s="35">
        <v>184.15850222</v>
      </c>
    </row>
    <row r="722" spans="2:11" x14ac:dyDescent="0.25">
      <c r="B722" s="35" t="str">
        <f t="shared" si="325"/>
        <v>A2_7_1974</v>
      </c>
      <c r="C722" s="35" t="s">
        <v>66</v>
      </c>
      <c r="D722" s="35">
        <f t="shared" ref="D722:E722" si="335">D290</f>
        <v>7</v>
      </c>
      <c r="E722" s="35">
        <f t="shared" si="335"/>
        <v>1974</v>
      </c>
      <c r="F722" s="35">
        <v>1.2495000000000001</v>
      </c>
      <c r="G722" s="35">
        <v>4.3260000000000005</v>
      </c>
      <c r="H722" s="35">
        <v>13</v>
      </c>
      <c r="I722" s="35">
        <v>0.5292</v>
      </c>
      <c r="J722" s="43">
        <f t="shared" si="327"/>
        <v>0.48686400000000002</v>
      </c>
      <c r="K722" s="35">
        <v>184.15850222</v>
      </c>
    </row>
    <row r="723" spans="2:11" x14ac:dyDescent="0.25">
      <c r="B723" s="35" t="str">
        <f t="shared" si="325"/>
        <v>A2_7_1975</v>
      </c>
      <c r="C723" s="35" t="s">
        <v>66</v>
      </c>
      <c r="D723" s="35">
        <f t="shared" ref="D723:E723" si="336">D291</f>
        <v>7</v>
      </c>
      <c r="E723" s="35">
        <f t="shared" si="336"/>
        <v>1975</v>
      </c>
      <c r="F723" s="35">
        <v>1.2495000000000001</v>
      </c>
      <c r="G723" s="35">
        <v>4.3260000000000005</v>
      </c>
      <c r="H723" s="35">
        <v>13</v>
      </c>
      <c r="I723" s="35">
        <v>0.5292</v>
      </c>
      <c r="J723" s="43">
        <f t="shared" si="327"/>
        <v>0.48686400000000002</v>
      </c>
      <c r="K723" s="35">
        <v>184.15850222</v>
      </c>
    </row>
    <row r="724" spans="2:11" x14ac:dyDescent="0.25">
      <c r="B724" s="35" t="str">
        <f t="shared" si="325"/>
        <v>A2_7_1976</v>
      </c>
      <c r="C724" s="35" t="s">
        <v>66</v>
      </c>
      <c r="D724" s="35">
        <f t="shared" ref="D724:E724" si="337">D292</f>
        <v>7</v>
      </c>
      <c r="E724" s="35">
        <f t="shared" si="337"/>
        <v>1976</v>
      </c>
      <c r="F724" s="35">
        <v>1.2495000000000001</v>
      </c>
      <c r="G724" s="35">
        <v>4.3260000000000005</v>
      </c>
      <c r="H724" s="35">
        <v>13</v>
      </c>
      <c r="I724" s="35">
        <v>0.5292</v>
      </c>
      <c r="J724" s="43">
        <f t="shared" si="327"/>
        <v>0.48686400000000002</v>
      </c>
      <c r="K724" s="35">
        <v>184.15850222</v>
      </c>
    </row>
    <row r="725" spans="2:11" x14ac:dyDescent="0.25">
      <c r="B725" s="35" t="str">
        <f t="shared" si="325"/>
        <v>A2_7_1977</v>
      </c>
      <c r="C725" s="35" t="s">
        <v>66</v>
      </c>
      <c r="D725" s="35">
        <f t="shared" ref="D725:E725" si="338">D293</f>
        <v>7</v>
      </c>
      <c r="E725" s="35">
        <f t="shared" si="338"/>
        <v>1977</v>
      </c>
      <c r="F725" s="35">
        <v>1.2495000000000001</v>
      </c>
      <c r="G725" s="35">
        <v>4.3260000000000005</v>
      </c>
      <c r="H725" s="35">
        <v>13</v>
      </c>
      <c r="I725" s="35">
        <v>0.5292</v>
      </c>
      <c r="J725" s="43">
        <f t="shared" si="327"/>
        <v>0.48686400000000002</v>
      </c>
      <c r="K725" s="35">
        <v>184.15850222</v>
      </c>
    </row>
    <row r="726" spans="2:11" x14ac:dyDescent="0.25">
      <c r="B726" s="35" t="str">
        <f t="shared" si="325"/>
        <v>A2_7_1978</v>
      </c>
      <c r="C726" s="35" t="s">
        <v>66</v>
      </c>
      <c r="D726" s="35">
        <f t="shared" ref="D726:E726" si="339">D294</f>
        <v>7</v>
      </c>
      <c r="E726" s="35">
        <f t="shared" si="339"/>
        <v>1978</v>
      </c>
      <c r="F726" s="35">
        <v>1.2495000000000001</v>
      </c>
      <c r="G726" s="35">
        <v>4.3260000000000005</v>
      </c>
      <c r="H726" s="35">
        <v>13</v>
      </c>
      <c r="I726" s="35">
        <v>0.5292</v>
      </c>
      <c r="J726" s="43">
        <f t="shared" si="327"/>
        <v>0.48686400000000002</v>
      </c>
      <c r="K726" s="35">
        <v>184.15850222</v>
      </c>
    </row>
    <row r="727" spans="2:11" x14ac:dyDescent="0.25">
      <c r="B727" s="35" t="str">
        <f t="shared" si="325"/>
        <v>A2_7_1979</v>
      </c>
      <c r="C727" s="35" t="s">
        <v>66</v>
      </c>
      <c r="D727" s="35">
        <f t="shared" ref="D727:E727" si="340">D295</f>
        <v>7</v>
      </c>
      <c r="E727" s="35">
        <f t="shared" si="340"/>
        <v>1979</v>
      </c>
      <c r="F727" s="35">
        <v>1.1304999999999998</v>
      </c>
      <c r="G727" s="35">
        <v>4.3260000000000005</v>
      </c>
      <c r="H727" s="35">
        <v>12</v>
      </c>
      <c r="I727" s="35">
        <v>0.44519999999999998</v>
      </c>
      <c r="J727" s="43">
        <f t="shared" si="327"/>
        <v>0.409584</v>
      </c>
      <c r="K727" s="35">
        <v>184.15850222</v>
      </c>
    </row>
    <row r="728" spans="2:11" x14ac:dyDescent="0.25">
      <c r="B728" s="35" t="str">
        <f t="shared" si="325"/>
        <v>A2_7_1980</v>
      </c>
      <c r="C728" s="35" t="s">
        <v>66</v>
      </c>
      <c r="D728" s="35">
        <f t="shared" ref="D728:E728" si="341">D296</f>
        <v>7</v>
      </c>
      <c r="E728" s="35">
        <f t="shared" si="341"/>
        <v>1980</v>
      </c>
      <c r="F728" s="35">
        <v>1.1304999999999998</v>
      </c>
      <c r="G728" s="35">
        <v>4.3260000000000005</v>
      </c>
      <c r="H728" s="35">
        <v>12</v>
      </c>
      <c r="I728" s="35">
        <v>0.44519999999999998</v>
      </c>
      <c r="J728" s="43">
        <f t="shared" si="327"/>
        <v>0.409584</v>
      </c>
      <c r="K728" s="35">
        <v>184.15850222</v>
      </c>
    </row>
    <row r="729" spans="2:11" x14ac:dyDescent="0.25">
      <c r="B729" s="35" t="str">
        <f t="shared" si="325"/>
        <v>A2_7_1981</v>
      </c>
      <c r="C729" s="35" t="s">
        <v>66</v>
      </c>
      <c r="D729" s="35">
        <f t="shared" ref="D729:E729" si="342">D297</f>
        <v>7</v>
      </c>
      <c r="E729" s="35">
        <f t="shared" si="342"/>
        <v>1981</v>
      </c>
      <c r="F729" s="35">
        <v>1.1304999999999998</v>
      </c>
      <c r="G729" s="35">
        <v>4.3260000000000005</v>
      </c>
      <c r="H729" s="35">
        <v>12</v>
      </c>
      <c r="I729" s="35">
        <v>0.44519999999999998</v>
      </c>
      <c r="J729" s="43">
        <f t="shared" si="327"/>
        <v>0.409584</v>
      </c>
      <c r="K729" s="35">
        <v>184.15850222</v>
      </c>
    </row>
    <row r="730" spans="2:11" x14ac:dyDescent="0.25">
      <c r="B730" s="35" t="str">
        <f t="shared" si="325"/>
        <v>A2_7_1982</v>
      </c>
      <c r="C730" s="35" t="s">
        <v>66</v>
      </c>
      <c r="D730" s="35">
        <f t="shared" ref="D730:E730" si="343">D298</f>
        <v>7</v>
      </c>
      <c r="E730" s="35">
        <f t="shared" si="343"/>
        <v>1982</v>
      </c>
      <c r="F730" s="35">
        <v>1.1304999999999998</v>
      </c>
      <c r="G730" s="35">
        <v>4.3260000000000005</v>
      </c>
      <c r="H730" s="35">
        <v>12</v>
      </c>
      <c r="I730" s="35">
        <v>0.44519999999999998</v>
      </c>
      <c r="J730" s="43">
        <f t="shared" si="327"/>
        <v>0.409584</v>
      </c>
      <c r="K730" s="35">
        <v>184.15850222</v>
      </c>
    </row>
    <row r="731" spans="2:11" x14ac:dyDescent="0.25">
      <c r="B731" s="35" t="str">
        <f t="shared" si="325"/>
        <v>A2_7_1983</v>
      </c>
      <c r="C731" s="35" t="s">
        <v>66</v>
      </c>
      <c r="D731" s="35">
        <f t="shared" ref="D731:E731" si="344">D299</f>
        <v>7</v>
      </c>
      <c r="E731" s="35">
        <f t="shared" si="344"/>
        <v>1983</v>
      </c>
      <c r="F731" s="35">
        <v>1.1304999999999998</v>
      </c>
      <c r="G731" s="35">
        <v>4.3260000000000005</v>
      </c>
      <c r="H731" s="35">
        <v>12</v>
      </c>
      <c r="I731" s="35">
        <v>0.44519999999999998</v>
      </c>
      <c r="J731" s="43">
        <f t="shared" si="327"/>
        <v>0.409584</v>
      </c>
      <c r="K731" s="35">
        <v>184.15850222</v>
      </c>
    </row>
    <row r="732" spans="2:11" x14ac:dyDescent="0.25">
      <c r="B732" s="35" t="str">
        <f t="shared" si="325"/>
        <v>A2_7_1984</v>
      </c>
      <c r="C732" s="35" t="s">
        <v>66</v>
      </c>
      <c r="D732" s="35">
        <f t="shared" ref="D732:E732" si="345">D300</f>
        <v>7</v>
      </c>
      <c r="E732" s="35">
        <f t="shared" si="345"/>
        <v>1984</v>
      </c>
      <c r="F732" s="35">
        <v>1.071</v>
      </c>
      <c r="G732" s="35">
        <v>4.3260000000000005</v>
      </c>
      <c r="H732" s="35">
        <v>11</v>
      </c>
      <c r="I732" s="35">
        <v>0.44519999999999998</v>
      </c>
      <c r="J732" s="43">
        <f t="shared" si="327"/>
        <v>0.409584</v>
      </c>
      <c r="K732" s="35">
        <v>184.15850222</v>
      </c>
    </row>
    <row r="733" spans="2:11" x14ac:dyDescent="0.25">
      <c r="B733" s="35" t="str">
        <f t="shared" si="325"/>
        <v>A2_7_1985</v>
      </c>
      <c r="C733" s="35" t="s">
        <v>66</v>
      </c>
      <c r="D733" s="35">
        <f t="shared" ref="D733:E733" si="346">D301</f>
        <v>7</v>
      </c>
      <c r="E733" s="35">
        <f t="shared" si="346"/>
        <v>1985</v>
      </c>
      <c r="F733" s="35">
        <v>1.071</v>
      </c>
      <c r="G733" s="35">
        <v>4.3260000000000005</v>
      </c>
      <c r="H733" s="35">
        <v>11</v>
      </c>
      <c r="I733" s="35">
        <v>0.44519999999999998</v>
      </c>
      <c r="J733" s="43">
        <f t="shared" si="327"/>
        <v>0.409584</v>
      </c>
      <c r="K733" s="35">
        <v>184.15850222</v>
      </c>
    </row>
    <row r="734" spans="2:11" x14ac:dyDescent="0.25">
      <c r="B734" s="35" t="str">
        <f t="shared" si="325"/>
        <v>A2_7_1986</v>
      </c>
      <c r="C734" s="35" t="s">
        <v>66</v>
      </c>
      <c r="D734" s="35">
        <f t="shared" ref="D734:E734" si="347">D302</f>
        <v>7</v>
      </c>
      <c r="E734" s="35">
        <f t="shared" si="347"/>
        <v>1986</v>
      </c>
      <c r="F734" s="35">
        <v>1.071</v>
      </c>
      <c r="G734" s="35">
        <v>4.3260000000000005</v>
      </c>
      <c r="H734" s="35">
        <v>11</v>
      </c>
      <c r="I734" s="35">
        <v>0.44519999999999998</v>
      </c>
      <c r="J734" s="43">
        <f t="shared" si="327"/>
        <v>0.409584</v>
      </c>
      <c r="K734" s="35">
        <v>184.15850222</v>
      </c>
    </row>
    <row r="735" spans="2:11" x14ac:dyDescent="0.25">
      <c r="B735" s="35" t="str">
        <f t="shared" si="325"/>
        <v>A2_7_1987</v>
      </c>
      <c r="C735" s="35" t="s">
        <v>66</v>
      </c>
      <c r="D735" s="35">
        <f t="shared" ref="D735:E735" si="348">D303</f>
        <v>7</v>
      </c>
      <c r="E735" s="35">
        <f t="shared" si="348"/>
        <v>1987</v>
      </c>
      <c r="F735" s="35">
        <v>0.99959999999999993</v>
      </c>
      <c r="G735" s="35">
        <v>4.2229999999999999</v>
      </c>
      <c r="H735" s="35">
        <v>11</v>
      </c>
      <c r="I735" s="35">
        <v>0.44519999999999998</v>
      </c>
      <c r="J735" s="43">
        <f t="shared" si="327"/>
        <v>0.409584</v>
      </c>
      <c r="K735" s="35">
        <v>184.15850222</v>
      </c>
    </row>
    <row r="736" spans="2:11" x14ac:dyDescent="0.25">
      <c r="B736" s="35" t="str">
        <f t="shared" si="325"/>
        <v>A2_7_1988</v>
      </c>
      <c r="C736" s="35" t="s">
        <v>66</v>
      </c>
      <c r="D736" s="35">
        <f t="shared" ref="D736:E736" si="349">D304</f>
        <v>7</v>
      </c>
      <c r="E736" s="35">
        <f t="shared" si="349"/>
        <v>1988</v>
      </c>
      <c r="F736" s="35">
        <v>0.99959999999999993</v>
      </c>
      <c r="G736" s="35">
        <v>4.2229999999999999</v>
      </c>
      <c r="H736" s="35">
        <v>11</v>
      </c>
      <c r="I736" s="35">
        <v>0.44519999999999998</v>
      </c>
      <c r="J736" s="43">
        <f t="shared" si="327"/>
        <v>0.409584</v>
      </c>
      <c r="K736" s="35">
        <v>184.15850222</v>
      </c>
    </row>
    <row r="737" spans="2:11" x14ac:dyDescent="0.25">
      <c r="B737" s="35" t="str">
        <f t="shared" si="325"/>
        <v>A2_7_1989</v>
      </c>
      <c r="C737" s="35" t="s">
        <v>66</v>
      </c>
      <c r="D737" s="35">
        <f t="shared" ref="D737:E737" si="350">D305</f>
        <v>7</v>
      </c>
      <c r="E737" s="35">
        <f t="shared" si="350"/>
        <v>1989</v>
      </c>
      <c r="F737" s="35">
        <v>0.99959999999999993</v>
      </c>
      <c r="G737" s="35">
        <v>4.2229999999999999</v>
      </c>
      <c r="H737" s="35">
        <v>11</v>
      </c>
      <c r="I737" s="35">
        <v>0.44519999999999998</v>
      </c>
      <c r="J737" s="43">
        <f t="shared" si="327"/>
        <v>0.409584</v>
      </c>
      <c r="K737" s="35">
        <v>184.15850222</v>
      </c>
    </row>
    <row r="738" spans="2:11" x14ac:dyDescent="0.25">
      <c r="B738" s="35" t="str">
        <f t="shared" si="325"/>
        <v>A2_7_1990</v>
      </c>
      <c r="C738" s="35" t="s">
        <v>66</v>
      </c>
      <c r="D738" s="35">
        <f t="shared" ref="D738:E738" si="351">D306</f>
        <v>7</v>
      </c>
      <c r="E738" s="35">
        <f t="shared" si="351"/>
        <v>1990</v>
      </c>
      <c r="F738" s="35">
        <v>0.99959999999999993</v>
      </c>
      <c r="G738" s="35">
        <v>4.2229999999999999</v>
      </c>
      <c r="H738" s="35">
        <v>11</v>
      </c>
      <c r="I738" s="35">
        <v>0.44519999999999998</v>
      </c>
      <c r="J738" s="43">
        <f t="shared" si="327"/>
        <v>0.409584</v>
      </c>
      <c r="K738" s="35">
        <v>184.15850222</v>
      </c>
    </row>
    <row r="739" spans="2:11" x14ac:dyDescent="0.25">
      <c r="B739" s="35" t="str">
        <f t="shared" si="325"/>
        <v>A2_7_1991</v>
      </c>
      <c r="C739" s="35" t="s">
        <v>66</v>
      </c>
      <c r="D739" s="35">
        <f t="shared" ref="D739:E739" si="352">D307</f>
        <v>7</v>
      </c>
      <c r="E739" s="35">
        <f t="shared" si="352"/>
        <v>1991</v>
      </c>
      <c r="F739" s="35">
        <v>0.99959999999999993</v>
      </c>
      <c r="G739" s="35">
        <v>4.2229999999999999</v>
      </c>
      <c r="H739" s="35">
        <v>11</v>
      </c>
      <c r="I739" s="35">
        <v>0.44519999999999998</v>
      </c>
      <c r="J739" s="43">
        <f t="shared" si="327"/>
        <v>0.409584</v>
      </c>
      <c r="K739" s="35">
        <v>184.15850222</v>
      </c>
    </row>
    <row r="740" spans="2:11" x14ac:dyDescent="0.25">
      <c r="B740" s="35" t="str">
        <f t="shared" si="325"/>
        <v>A2_7_1992</v>
      </c>
      <c r="C740" s="35" t="s">
        <v>66</v>
      </c>
      <c r="D740" s="35">
        <f t="shared" ref="D740:E740" si="353">D308</f>
        <v>7</v>
      </c>
      <c r="E740" s="35">
        <f t="shared" si="353"/>
        <v>1992</v>
      </c>
      <c r="F740" s="35">
        <v>0.99959999999999993</v>
      </c>
      <c r="G740" s="35">
        <v>4.2229999999999999</v>
      </c>
      <c r="H740" s="35">
        <v>11</v>
      </c>
      <c r="I740" s="35">
        <v>0.44519999999999998</v>
      </c>
      <c r="J740" s="43">
        <f t="shared" si="327"/>
        <v>0.409584</v>
      </c>
      <c r="K740" s="35">
        <v>184.15850222</v>
      </c>
    </row>
    <row r="741" spans="2:11" x14ac:dyDescent="0.25">
      <c r="B741" s="35" t="str">
        <f t="shared" si="325"/>
        <v>A2_7_1993</v>
      </c>
      <c r="C741" s="35" t="s">
        <v>66</v>
      </c>
      <c r="D741" s="35">
        <f t="shared" ref="D741:E741" si="354">D309</f>
        <v>7</v>
      </c>
      <c r="E741" s="35">
        <f t="shared" si="354"/>
        <v>1993</v>
      </c>
      <c r="F741" s="35">
        <v>0.99959999999999993</v>
      </c>
      <c r="G741" s="35">
        <v>4.2229999999999999</v>
      </c>
      <c r="H741" s="35">
        <v>11</v>
      </c>
      <c r="I741" s="35">
        <v>0.44519999999999998</v>
      </c>
      <c r="J741" s="43">
        <f t="shared" si="327"/>
        <v>0.409584</v>
      </c>
      <c r="K741" s="35">
        <v>184.15850222</v>
      </c>
    </row>
    <row r="742" spans="2:11" x14ac:dyDescent="0.25">
      <c r="B742" s="35" t="str">
        <f t="shared" si="325"/>
        <v>A2_7_1994</v>
      </c>
      <c r="C742" s="35" t="s">
        <v>66</v>
      </c>
      <c r="D742" s="35">
        <f t="shared" ref="D742:E742" si="355">D310</f>
        <v>7</v>
      </c>
      <c r="E742" s="35">
        <f t="shared" si="355"/>
        <v>1994</v>
      </c>
      <c r="F742" s="35">
        <v>0.99959999999999993</v>
      </c>
      <c r="G742" s="35">
        <v>4.2229999999999999</v>
      </c>
      <c r="H742" s="35">
        <v>11</v>
      </c>
      <c r="I742" s="35">
        <v>0.44519999999999998</v>
      </c>
      <c r="J742" s="43">
        <f t="shared" si="327"/>
        <v>0.409584</v>
      </c>
      <c r="K742" s="35">
        <v>184.15850222</v>
      </c>
    </row>
    <row r="743" spans="2:11" x14ac:dyDescent="0.25">
      <c r="B743" s="35" t="str">
        <f t="shared" si="325"/>
        <v>A2_7_1995</v>
      </c>
      <c r="C743" s="35" t="s">
        <v>66</v>
      </c>
      <c r="D743" s="35">
        <f t="shared" ref="D743:E743" si="356">D311</f>
        <v>7</v>
      </c>
      <c r="E743" s="35">
        <f t="shared" si="356"/>
        <v>1995</v>
      </c>
      <c r="F743" s="35">
        <v>0.99959999999999993</v>
      </c>
      <c r="G743" s="35">
        <v>4.2229999999999999</v>
      </c>
      <c r="H743" s="35">
        <v>11</v>
      </c>
      <c r="I743" s="35">
        <v>0.44519999999999998</v>
      </c>
      <c r="J743" s="43">
        <f t="shared" si="327"/>
        <v>0.409584</v>
      </c>
      <c r="K743" s="35">
        <v>184.15850222</v>
      </c>
    </row>
    <row r="744" spans="2:11" x14ac:dyDescent="0.25">
      <c r="B744" s="35" t="str">
        <f t="shared" si="325"/>
        <v>A2_7_1996</v>
      </c>
      <c r="C744" s="35" t="s">
        <v>66</v>
      </c>
      <c r="D744" s="35">
        <f t="shared" ref="D744:E744" si="357">D312</f>
        <v>7</v>
      </c>
      <c r="E744" s="35">
        <f t="shared" si="357"/>
        <v>1996</v>
      </c>
      <c r="F744" s="35">
        <v>0.99959999999999993</v>
      </c>
      <c r="G744" s="35">
        <v>4.2229999999999999</v>
      </c>
      <c r="H744" s="35">
        <v>11</v>
      </c>
      <c r="I744" s="35">
        <v>0.44519999999999998</v>
      </c>
      <c r="J744" s="43">
        <f t="shared" si="327"/>
        <v>0.409584</v>
      </c>
      <c r="K744" s="35">
        <v>184.15850222</v>
      </c>
    </row>
    <row r="745" spans="2:11" x14ac:dyDescent="0.25">
      <c r="B745" s="35" t="str">
        <f t="shared" si="325"/>
        <v>A2_7_1997</v>
      </c>
      <c r="C745" s="35" t="s">
        <v>66</v>
      </c>
      <c r="D745" s="35">
        <f t="shared" ref="D745:E745" si="358">D313</f>
        <v>7</v>
      </c>
      <c r="E745" s="35">
        <f t="shared" si="358"/>
        <v>1997</v>
      </c>
      <c r="F745" s="35">
        <v>0.99959999999999993</v>
      </c>
      <c r="G745" s="35">
        <v>4.2229999999999999</v>
      </c>
      <c r="H745" s="35">
        <v>11</v>
      </c>
      <c r="I745" s="35">
        <v>0.44519999999999998</v>
      </c>
      <c r="J745" s="43">
        <f t="shared" si="327"/>
        <v>0.409584</v>
      </c>
      <c r="K745" s="35">
        <v>184.15850222</v>
      </c>
    </row>
    <row r="746" spans="2:11" x14ac:dyDescent="0.25">
      <c r="B746" s="35" t="str">
        <f t="shared" si="325"/>
        <v>A2_7_1998</v>
      </c>
      <c r="C746" s="35" t="s">
        <v>66</v>
      </c>
      <c r="D746" s="35">
        <f t="shared" ref="D746:E746" si="359">D314</f>
        <v>7</v>
      </c>
      <c r="E746" s="35">
        <f t="shared" si="359"/>
        <v>1998</v>
      </c>
      <c r="F746" s="35">
        <v>0.99959999999999993</v>
      </c>
      <c r="G746" s="35">
        <v>4.2229999999999999</v>
      </c>
      <c r="H746" s="35">
        <v>11</v>
      </c>
      <c r="I746" s="35">
        <v>0.44519999999999998</v>
      </c>
      <c r="J746" s="43">
        <f t="shared" si="327"/>
        <v>0.409584</v>
      </c>
      <c r="K746" s="35">
        <v>184.15850222</v>
      </c>
    </row>
    <row r="747" spans="2:11" x14ac:dyDescent="0.25">
      <c r="B747" s="35" t="str">
        <f t="shared" si="325"/>
        <v>A2_7_1999</v>
      </c>
      <c r="C747" s="35" t="s">
        <v>66</v>
      </c>
      <c r="D747" s="35">
        <f t="shared" ref="D747:E747" si="360">D315</f>
        <v>7</v>
      </c>
      <c r="E747" s="35">
        <f t="shared" si="360"/>
        <v>1999</v>
      </c>
      <c r="F747" s="35">
        <v>0.80920000000000003</v>
      </c>
      <c r="G747" s="35">
        <v>2.7810000000000001</v>
      </c>
      <c r="H747" s="35">
        <v>8.17</v>
      </c>
      <c r="I747" s="35">
        <v>0.31919999999999998</v>
      </c>
      <c r="J747" s="43">
        <f t="shared" si="327"/>
        <v>0.29366399999999998</v>
      </c>
      <c r="K747" s="35">
        <v>184.15850222</v>
      </c>
    </row>
    <row r="748" spans="2:11" x14ac:dyDescent="0.25">
      <c r="B748" s="35" t="str">
        <f t="shared" si="325"/>
        <v>A2_7_2000</v>
      </c>
      <c r="C748" s="35" t="s">
        <v>66</v>
      </c>
      <c r="D748" s="35">
        <f t="shared" ref="D748:E748" si="361">D316</f>
        <v>7</v>
      </c>
      <c r="E748" s="35">
        <f t="shared" si="361"/>
        <v>2000</v>
      </c>
      <c r="F748" s="35">
        <v>0.80920000000000003</v>
      </c>
      <c r="G748" s="35">
        <v>2.7810000000000001</v>
      </c>
      <c r="H748" s="35">
        <v>7.31</v>
      </c>
      <c r="I748" s="35">
        <v>0.31919999999999998</v>
      </c>
      <c r="J748" s="43">
        <f t="shared" si="327"/>
        <v>0.29366399999999998</v>
      </c>
      <c r="K748" s="35">
        <v>184.15850222</v>
      </c>
    </row>
    <row r="749" spans="2:11" x14ac:dyDescent="0.25">
      <c r="B749" s="35" t="str">
        <f t="shared" si="325"/>
        <v>A2_7_2001</v>
      </c>
      <c r="C749" s="35" t="s">
        <v>66</v>
      </c>
      <c r="D749" s="35">
        <f t="shared" ref="D749:E749" si="362">D317</f>
        <v>7</v>
      </c>
      <c r="E749" s="35">
        <f t="shared" si="362"/>
        <v>2001</v>
      </c>
      <c r="F749" s="35">
        <v>0.80920000000000003</v>
      </c>
      <c r="G749" s="35">
        <v>2.7810000000000001</v>
      </c>
      <c r="H749" s="35">
        <v>7.31</v>
      </c>
      <c r="I749" s="35">
        <v>0.31919999999999998</v>
      </c>
      <c r="J749" s="43">
        <f t="shared" si="327"/>
        <v>0.29366399999999998</v>
      </c>
      <c r="K749" s="35">
        <v>184.15850222</v>
      </c>
    </row>
    <row r="750" spans="2:11" x14ac:dyDescent="0.25">
      <c r="B750" s="35" t="str">
        <f t="shared" si="325"/>
        <v>A2_7_2002</v>
      </c>
      <c r="C750" s="35" t="s">
        <v>66</v>
      </c>
      <c r="D750" s="35">
        <f t="shared" ref="D750:E750" si="363">D318</f>
        <v>7</v>
      </c>
      <c r="E750" s="35">
        <f t="shared" si="363"/>
        <v>2002</v>
      </c>
      <c r="F750" s="35">
        <v>0.80920000000000003</v>
      </c>
      <c r="G750" s="35">
        <v>2.7810000000000001</v>
      </c>
      <c r="H750" s="35">
        <v>7.31</v>
      </c>
      <c r="I750" s="35">
        <v>0.31919999999999998</v>
      </c>
      <c r="J750" s="43">
        <f t="shared" si="327"/>
        <v>0.29366399999999998</v>
      </c>
      <c r="K750" s="35">
        <v>184.15850222</v>
      </c>
    </row>
    <row r="751" spans="2:11" x14ac:dyDescent="0.25">
      <c r="B751" s="35" t="str">
        <f t="shared" si="325"/>
        <v>A2_7_2003</v>
      </c>
      <c r="C751" s="35" t="s">
        <v>66</v>
      </c>
      <c r="D751" s="35">
        <f t="shared" ref="D751:E751" si="364">D319</f>
        <v>7</v>
      </c>
      <c r="E751" s="35">
        <f t="shared" si="364"/>
        <v>2003</v>
      </c>
      <c r="F751" s="35">
        <v>0.80920000000000003</v>
      </c>
      <c r="G751" s="35">
        <v>2.7810000000000001</v>
      </c>
      <c r="H751" s="35">
        <v>7.31</v>
      </c>
      <c r="I751" s="35">
        <v>0.31919999999999998</v>
      </c>
      <c r="J751" s="43">
        <f t="shared" si="327"/>
        <v>0.29366399999999998</v>
      </c>
      <c r="K751" s="35">
        <v>184.15850222</v>
      </c>
    </row>
    <row r="752" spans="2:11" x14ac:dyDescent="0.25">
      <c r="B752" s="35" t="str">
        <f t="shared" si="325"/>
        <v>A2_7_2004</v>
      </c>
      <c r="C752" s="35" t="s">
        <v>66</v>
      </c>
      <c r="D752" s="35">
        <f t="shared" ref="D752:E752" si="365">D320</f>
        <v>7</v>
      </c>
      <c r="E752" s="35">
        <f t="shared" si="365"/>
        <v>2004</v>
      </c>
      <c r="F752" s="35">
        <v>0.80920000000000003</v>
      </c>
      <c r="G752" s="35">
        <v>2.7810000000000001</v>
      </c>
      <c r="H752" s="35">
        <v>7.31</v>
      </c>
      <c r="I752" s="35">
        <v>0.31919999999999998</v>
      </c>
      <c r="J752" s="43">
        <f t="shared" si="327"/>
        <v>0.29366399999999998</v>
      </c>
      <c r="K752" s="35">
        <v>184.15850222</v>
      </c>
    </row>
    <row r="753" spans="2:11" x14ac:dyDescent="0.25">
      <c r="B753" s="35" t="str">
        <f t="shared" si="325"/>
        <v>A2_7_2005</v>
      </c>
      <c r="C753" s="35" t="s">
        <v>66</v>
      </c>
      <c r="D753" s="35">
        <f t="shared" ref="D753:E753" si="366">D321</f>
        <v>7</v>
      </c>
      <c r="E753" s="35">
        <f t="shared" si="366"/>
        <v>2005</v>
      </c>
      <c r="F753" s="35">
        <v>0.80920000000000003</v>
      </c>
      <c r="G753" s="35">
        <v>2.7810000000000001</v>
      </c>
      <c r="H753" s="35">
        <v>7.31</v>
      </c>
      <c r="I753" s="35">
        <v>0.31919999999999998</v>
      </c>
      <c r="J753" s="43">
        <f t="shared" si="327"/>
        <v>0.29366399999999998</v>
      </c>
      <c r="K753" s="35">
        <v>184.15850222</v>
      </c>
    </row>
    <row r="754" spans="2:11" x14ac:dyDescent="0.25">
      <c r="B754" s="35" t="str">
        <f t="shared" si="325"/>
        <v>A2_7_2006</v>
      </c>
      <c r="C754" s="35" t="s">
        <v>66</v>
      </c>
      <c r="D754" s="35">
        <f t="shared" ref="D754:E754" si="367">D322</f>
        <v>7</v>
      </c>
      <c r="E754" s="35">
        <f t="shared" si="367"/>
        <v>2006</v>
      </c>
      <c r="F754" s="35">
        <v>0.80920000000000003</v>
      </c>
      <c r="G754" s="35">
        <v>2.7810000000000001</v>
      </c>
      <c r="H754" s="35">
        <v>7.31</v>
      </c>
      <c r="I754" s="35">
        <v>0.31919999999999998</v>
      </c>
      <c r="J754" s="43">
        <f t="shared" si="327"/>
        <v>0.29366399999999998</v>
      </c>
      <c r="K754" s="35">
        <v>184.15850222</v>
      </c>
    </row>
    <row r="755" spans="2:11" x14ac:dyDescent="0.25">
      <c r="B755" s="35" t="str">
        <f t="shared" si="325"/>
        <v>A2_7_2007</v>
      </c>
      <c r="C755" s="35" t="s">
        <v>66</v>
      </c>
      <c r="D755" s="35">
        <f t="shared" ref="D755:E755" si="368">D323</f>
        <v>7</v>
      </c>
      <c r="E755" s="35">
        <f t="shared" si="368"/>
        <v>2007</v>
      </c>
      <c r="F755" s="35">
        <v>0.80920000000000003</v>
      </c>
      <c r="G755" s="35">
        <v>3.73</v>
      </c>
      <c r="H755" s="35">
        <v>5.5289999999999999</v>
      </c>
      <c r="I755" s="35">
        <v>0.2</v>
      </c>
      <c r="J755" s="43">
        <f t="shared" si="327"/>
        <v>0.18400000000000002</v>
      </c>
      <c r="K755" s="35">
        <v>184.15850222</v>
      </c>
    </row>
    <row r="756" spans="2:11" x14ac:dyDescent="0.25">
      <c r="B756" s="35" t="str">
        <f t="shared" si="325"/>
        <v>A2_7_2008</v>
      </c>
      <c r="C756" s="35" t="s">
        <v>66</v>
      </c>
      <c r="D756" s="35">
        <f t="shared" ref="D756:E756" si="369">D324</f>
        <v>7</v>
      </c>
      <c r="E756" s="35">
        <f t="shared" si="369"/>
        <v>2008</v>
      </c>
      <c r="F756" s="35">
        <v>0.80920000000000003</v>
      </c>
      <c r="G756" s="35">
        <v>3.73</v>
      </c>
      <c r="H756" s="35">
        <v>5.5289999999999999</v>
      </c>
      <c r="I756" s="35">
        <v>0.2</v>
      </c>
      <c r="J756" s="43">
        <f t="shared" si="327"/>
        <v>0.18400000000000002</v>
      </c>
      <c r="K756" s="35">
        <v>184.15850222</v>
      </c>
    </row>
    <row r="757" spans="2:11" x14ac:dyDescent="0.25">
      <c r="B757" s="35" t="str">
        <f t="shared" si="325"/>
        <v>A2_7_2009</v>
      </c>
      <c r="C757" s="35" t="s">
        <v>66</v>
      </c>
      <c r="D757" s="35">
        <f t="shared" ref="D757:E757" si="370">D325</f>
        <v>7</v>
      </c>
      <c r="E757" s="35">
        <f t="shared" si="370"/>
        <v>2009</v>
      </c>
      <c r="F757" s="35">
        <v>0.80920000000000003</v>
      </c>
      <c r="G757" s="35">
        <v>3.73</v>
      </c>
      <c r="H757" s="35">
        <v>5.5289999999999999</v>
      </c>
      <c r="I757" s="35">
        <v>0.2</v>
      </c>
      <c r="J757" s="43">
        <f t="shared" si="327"/>
        <v>0.18400000000000002</v>
      </c>
      <c r="K757" s="35">
        <v>184.15850222</v>
      </c>
    </row>
    <row r="758" spans="2:11" x14ac:dyDescent="0.25">
      <c r="B758" s="35" t="str">
        <f t="shared" si="325"/>
        <v>A2_7_2010</v>
      </c>
      <c r="C758" s="35" t="s">
        <v>66</v>
      </c>
      <c r="D758" s="35">
        <f t="shared" ref="D758:E758" si="371">D326</f>
        <v>7</v>
      </c>
      <c r="E758" s="35">
        <f t="shared" si="371"/>
        <v>2010</v>
      </c>
      <c r="F758" s="35">
        <v>0.80920000000000003</v>
      </c>
      <c r="G758" s="35">
        <v>3.73</v>
      </c>
      <c r="H758" s="35">
        <v>5.5289999999999999</v>
      </c>
      <c r="I758" s="35">
        <v>0.2</v>
      </c>
      <c r="J758" s="43">
        <f t="shared" si="327"/>
        <v>0.18400000000000002</v>
      </c>
      <c r="K758" s="35">
        <v>184.15850222</v>
      </c>
    </row>
    <row r="759" spans="2:11" x14ac:dyDescent="0.25">
      <c r="B759" s="35" t="str">
        <f t="shared" si="325"/>
        <v>A2_7_2011</v>
      </c>
      <c r="C759" s="35" t="s">
        <v>66</v>
      </c>
      <c r="D759" s="35">
        <f t="shared" ref="D759:E759" si="372">D327</f>
        <v>7</v>
      </c>
      <c r="E759" s="35">
        <f t="shared" si="372"/>
        <v>2011</v>
      </c>
      <c r="F759" s="35">
        <v>0.80920000000000003</v>
      </c>
      <c r="G759" s="35">
        <v>3.73</v>
      </c>
      <c r="H759" s="35">
        <v>5.5289999999999999</v>
      </c>
      <c r="I759" s="35">
        <v>0.2</v>
      </c>
      <c r="J759" s="43">
        <f t="shared" si="327"/>
        <v>0.18400000000000002</v>
      </c>
      <c r="K759" s="35">
        <v>184.15850222</v>
      </c>
    </row>
    <row r="760" spans="2:11" x14ac:dyDescent="0.25">
      <c r="B760" s="35" t="str">
        <f t="shared" si="325"/>
        <v>A2_7_2012</v>
      </c>
      <c r="C760" s="35" t="s">
        <v>66</v>
      </c>
      <c r="D760" s="35">
        <f t="shared" ref="D760:E760" si="373">D328</f>
        <v>7</v>
      </c>
      <c r="E760" s="35">
        <f t="shared" si="373"/>
        <v>2012</v>
      </c>
      <c r="F760" s="35">
        <v>0.80920000000000003</v>
      </c>
      <c r="G760" s="35">
        <v>3.73</v>
      </c>
      <c r="H760" s="35">
        <v>4.085</v>
      </c>
      <c r="I760" s="35">
        <v>0.08</v>
      </c>
      <c r="J760" s="43">
        <f t="shared" si="327"/>
        <v>7.3599999999999999E-2</v>
      </c>
      <c r="K760" s="35">
        <v>184.15850222</v>
      </c>
    </row>
    <row r="761" spans="2:11" x14ac:dyDescent="0.25">
      <c r="B761" s="35" t="str">
        <f t="shared" si="325"/>
        <v>A2_7_2013</v>
      </c>
      <c r="C761" s="35" t="s">
        <v>66</v>
      </c>
      <c r="D761" s="35">
        <f t="shared" ref="D761:E761" si="374">D329</f>
        <v>7</v>
      </c>
      <c r="E761" s="35">
        <f t="shared" si="374"/>
        <v>2013</v>
      </c>
      <c r="F761" s="35">
        <v>0.80920000000000003</v>
      </c>
      <c r="G761" s="35">
        <v>3.73</v>
      </c>
      <c r="H761" s="35">
        <v>4.085</v>
      </c>
      <c r="I761" s="35">
        <v>0.08</v>
      </c>
      <c r="J761" s="43">
        <f t="shared" si="327"/>
        <v>7.3599999999999999E-2</v>
      </c>
      <c r="K761" s="35">
        <v>184.15850222</v>
      </c>
    </row>
    <row r="762" spans="2:11" x14ac:dyDescent="0.25">
      <c r="B762" s="35" t="str">
        <f t="shared" si="325"/>
        <v>A2_7_2014</v>
      </c>
      <c r="C762" s="35" t="s">
        <v>66</v>
      </c>
      <c r="D762" s="35">
        <f t="shared" ref="D762:E762" si="375">D330</f>
        <v>7</v>
      </c>
      <c r="E762" s="35">
        <f t="shared" si="375"/>
        <v>2014</v>
      </c>
      <c r="F762" s="35">
        <v>0.80920000000000003</v>
      </c>
      <c r="G762" s="35">
        <v>3.73</v>
      </c>
      <c r="H762" s="35">
        <v>4.085</v>
      </c>
      <c r="I762" s="35">
        <v>0.08</v>
      </c>
      <c r="J762" s="43">
        <f t="shared" si="327"/>
        <v>7.3599999999999999E-2</v>
      </c>
      <c r="K762" s="35">
        <v>184.15850222</v>
      </c>
    </row>
    <row r="763" spans="2:11" x14ac:dyDescent="0.25">
      <c r="B763" s="35" t="str">
        <f t="shared" si="325"/>
        <v>A2_7_2015</v>
      </c>
      <c r="C763" s="35" t="s">
        <v>66</v>
      </c>
      <c r="D763" s="35">
        <f t="shared" ref="D763:E763" si="376">D331</f>
        <v>7</v>
      </c>
      <c r="E763" s="35">
        <f t="shared" si="376"/>
        <v>2015</v>
      </c>
      <c r="F763" s="35">
        <v>0.80920000000000003</v>
      </c>
      <c r="G763" s="35">
        <v>3.73</v>
      </c>
      <c r="H763" s="35">
        <v>4.085</v>
      </c>
      <c r="I763" s="35">
        <v>0.08</v>
      </c>
      <c r="J763" s="43">
        <f t="shared" si="327"/>
        <v>7.3599999999999999E-2</v>
      </c>
      <c r="K763" s="35">
        <v>184.15850222</v>
      </c>
    </row>
    <row r="764" spans="2:11" x14ac:dyDescent="0.25">
      <c r="B764" s="35" t="str">
        <f t="shared" si="325"/>
        <v>A2_7_2016</v>
      </c>
      <c r="C764" s="35" t="s">
        <v>66</v>
      </c>
      <c r="D764" s="35">
        <f t="shared" ref="D764:E764" si="377">D332</f>
        <v>7</v>
      </c>
      <c r="E764" s="35">
        <f t="shared" si="377"/>
        <v>2016</v>
      </c>
      <c r="F764" s="35">
        <v>0.80920000000000003</v>
      </c>
      <c r="G764" s="35">
        <v>3.73</v>
      </c>
      <c r="H764" s="35">
        <v>4.085</v>
      </c>
      <c r="I764" s="35">
        <v>0.08</v>
      </c>
      <c r="J764" s="43">
        <f t="shared" si="327"/>
        <v>7.3599999999999999E-2</v>
      </c>
      <c r="K764" s="35">
        <v>184.15850222</v>
      </c>
    </row>
    <row r="765" spans="2:11" x14ac:dyDescent="0.25">
      <c r="B765" s="35" t="str">
        <f t="shared" si="325"/>
        <v>A2_7_2017</v>
      </c>
      <c r="C765" s="35" t="s">
        <v>66</v>
      </c>
      <c r="D765" s="35">
        <f t="shared" ref="D765:E765" si="378">D333</f>
        <v>7</v>
      </c>
      <c r="E765" s="35">
        <f t="shared" si="378"/>
        <v>2017</v>
      </c>
      <c r="F765" s="35">
        <v>0.1772946</v>
      </c>
      <c r="G765" s="35">
        <v>3.73</v>
      </c>
      <c r="H765" s="35">
        <v>1.3</v>
      </c>
      <c r="I765" s="35">
        <v>0.03</v>
      </c>
      <c r="J765" s="43">
        <f t="shared" si="327"/>
        <v>2.76E-2</v>
      </c>
      <c r="K765" s="35">
        <v>184.15850222</v>
      </c>
    </row>
    <row r="766" spans="2:11" x14ac:dyDescent="0.25">
      <c r="B766" s="35" t="str">
        <f t="shared" si="325"/>
        <v>A2_7_2018</v>
      </c>
      <c r="C766" s="35" t="s">
        <v>66</v>
      </c>
      <c r="D766" s="35">
        <f t="shared" ref="D766:E766" si="379">D334</f>
        <v>7</v>
      </c>
      <c r="E766" s="35">
        <f t="shared" si="379"/>
        <v>2018</v>
      </c>
      <c r="F766" s="35">
        <v>0.1772946</v>
      </c>
      <c r="G766" s="35">
        <v>3.73</v>
      </c>
      <c r="H766" s="35">
        <v>1.3</v>
      </c>
      <c r="I766" s="35">
        <v>0.03</v>
      </c>
      <c r="J766" s="43">
        <f t="shared" si="327"/>
        <v>2.76E-2</v>
      </c>
      <c r="K766" s="35">
        <v>184.15850222</v>
      </c>
    </row>
    <row r="767" spans="2:11" x14ac:dyDescent="0.25">
      <c r="B767" s="35" t="str">
        <f t="shared" si="325"/>
        <v>A2_7_2019</v>
      </c>
      <c r="C767" s="35" t="s">
        <v>66</v>
      </c>
      <c r="D767" s="35">
        <f t="shared" ref="D767:E767" si="380">D335</f>
        <v>7</v>
      </c>
      <c r="E767" s="35">
        <f t="shared" si="380"/>
        <v>2019</v>
      </c>
      <c r="F767" s="35">
        <v>0.1772946</v>
      </c>
      <c r="G767" s="35">
        <v>3.73</v>
      </c>
      <c r="H767" s="35">
        <v>1.3</v>
      </c>
      <c r="I767" s="35">
        <v>0.03</v>
      </c>
      <c r="J767" s="43">
        <f t="shared" si="327"/>
        <v>2.76E-2</v>
      </c>
      <c r="K767" s="35">
        <v>184.15850222</v>
      </c>
    </row>
    <row r="768" spans="2:11" x14ac:dyDescent="0.25">
      <c r="B768" s="35" t="str">
        <f t="shared" si="325"/>
        <v>A2_7_2020</v>
      </c>
      <c r="C768" s="35" t="s">
        <v>66</v>
      </c>
      <c r="D768" s="35">
        <f t="shared" ref="D768:E768" si="381">D336</f>
        <v>7</v>
      </c>
      <c r="E768" s="35">
        <f t="shared" si="381"/>
        <v>2020</v>
      </c>
      <c r="F768" s="35">
        <v>0.1772946</v>
      </c>
      <c r="G768" s="35">
        <v>3.73</v>
      </c>
      <c r="H768" s="35">
        <v>1.3</v>
      </c>
      <c r="I768" s="35">
        <v>0.03</v>
      </c>
      <c r="J768" s="43">
        <f t="shared" si="327"/>
        <v>2.76E-2</v>
      </c>
      <c r="K768" s="35">
        <v>184.15850222</v>
      </c>
    </row>
    <row r="769" spans="2:11" x14ac:dyDescent="0.25">
      <c r="B769" s="35" t="str">
        <f t="shared" si="325"/>
        <v>A2_8_1969</v>
      </c>
      <c r="C769" s="35" t="s">
        <v>66</v>
      </c>
      <c r="D769" s="35">
        <f t="shared" ref="D769:E769" si="382">D337</f>
        <v>8</v>
      </c>
      <c r="E769" s="35">
        <f t="shared" si="382"/>
        <v>1969</v>
      </c>
      <c r="F769" s="35">
        <v>1.4993999999999998</v>
      </c>
      <c r="G769" s="35">
        <v>4.3260000000000005</v>
      </c>
      <c r="H769" s="35">
        <v>14</v>
      </c>
      <c r="I769" s="35">
        <v>0.62159999999999993</v>
      </c>
      <c r="J769" s="43">
        <f t="shared" si="327"/>
        <v>0.57187199999999994</v>
      </c>
      <c r="K769" s="35">
        <v>184.15850222</v>
      </c>
    </row>
    <row r="770" spans="2:11" x14ac:dyDescent="0.25">
      <c r="B770" s="35" t="str">
        <f t="shared" si="325"/>
        <v>A2_8_1970</v>
      </c>
      <c r="C770" s="35" t="s">
        <v>66</v>
      </c>
      <c r="D770" s="35">
        <f t="shared" ref="D770:E770" si="383">D338</f>
        <v>8</v>
      </c>
      <c r="E770" s="35">
        <f t="shared" si="383"/>
        <v>1970</v>
      </c>
      <c r="F770" s="35">
        <v>1.4993999999999998</v>
      </c>
      <c r="G770" s="35">
        <v>4.3260000000000005</v>
      </c>
      <c r="H770" s="35">
        <v>14</v>
      </c>
      <c r="I770" s="35">
        <v>0.62159999999999993</v>
      </c>
      <c r="J770" s="43">
        <f t="shared" si="327"/>
        <v>0.57187199999999994</v>
      </c>
      <c r="K770" s="35">
        <v>184.15850222</v>
      </c>
    </row>
    <row r="771" spans="2:11" x14ac:dyDescent="0.25">
      <c r="B771" s="35" t="str">
        <f t="shared" si="325"/>
        <v>A2_8_1971</v>
      </c>
      <c r="C771" s="35" t="s">
        <v>66</v>
      </c>
      <c r="D771" s="35">
        <f t="shared" ref="D771:E771" si="384">D339</f>
        <v>8</v>
      </c>
      <c r="E771" s="35">
        <f t="shared" si="384"/>
        <v>1971</v>
      </c>
      <c r="F771" s="35">
        <v>1.2495000000000001</v>
      </c>
      <c r="G771" s="35">
        <v>4.3260000000000005</v>
      </c>
      <c r="H771" s="35">
        <v>13</v>
      </c>
      <c r="I771" s="35">
        <v>0.5292</v>
      </c>
      <c r="J771" s="43">
        <f t="shared" si="327"/>
        <v>0.48686400000000002</v>
      </c>
      <c r="K771" s="35">
        <v>184.15850222</v>
      </c>
    </row>
    <row r="772" spans="2:11" x14ac:dyDescent="0.25">
      <c r="B772" s="35" t="str">
        <f t="shared" si="325"/>
        <v>A2_8_1972</v>
      </c>
      <c r="C772" s="35" t="s">
        <v>66</v>
      </c>
      <c r="D772" s="35">
        <f t="shared" ref="D772:E772" si="385">D340</f>
        <v>8</v>
      </c>
      <c r="E772" s="35">
        <f t="shared" si="385"/>
        <v>1972</v>
      </c>
      <c r="F772" s="35">
        <v>1.2495000000000001</v>
      </c>
      <c r="G772" s="35">
        <v>4.3260000000000005</v>
      </c>
      <c r="H772" s="35">
        <v>13</v>
      </c>
      <c r="I772" s="35">
        <v>0.5292</v>
      </c>
      <c r="J772" s="43">
        <f t="shared" si="327"/>
        <v>0.48686400000000002</v>
      </c>
      <c r="K772" s="35">
        <v>184.15850222</v>
      </c>
    </row>
    <row r="773" spans="2:11" x14ac:dyDescent="0.25">
      <c r="B773" s="35" t="str">
        <f t="shared" si="325"/>
        <v>A2_8_1973</v>
      </c>
      <c r="C773" s="35" t="s">
        <v>66</v>
      </c>
      <c r="D773" s="35">
        <f t="shared" ref="D773:E773" si="386">D341</f>
        <v>8</v>
      </c>
      <c r="E773" s="35">
        <f t="shared" si="386"/>
        <v>1973</v>
      </c>
      <c r="F773" s="35">
        <v>1.2495000000000001</v>
      </c>
      <c r="G773" s="35">
        <v>4.3260000000000005</v>
      </c>
      <c r="H773" s="35">
        <v>13</v>
      </c>
      <c r="I773" s="35">
        <v>0.5292</v>
      </c>
      <c r="J773" s="43">
        <f t="shared" si="327"/>
        <v>0.48686400000000002</v>
      </c>
      <c r="K773" s="35">
        <v>184.15850222</v>
      </c>
    </row>
    <row r="774" spans="2:11" x14ac:dyDescent="0.25">
      <c r="B774" s="35" t="str">
        <f t="shared" si="325"/>
        <v>A2_8_1974</v>
      </c>
      <c r="C774" s="35" t="s">
        <v>66</v>
      </c>
      <c r="D774" s="35">
        <f t="shared" ref="D774:E774" si="387">D342</f>
        <v>8</v>
      </c>
      <c r="E774" s="35">
        <f t="shared" si="387"/>
        <v>1974</v>
      </c>
      <c r="F774" s="35">
        <v>1.2495000000000001</v>
      </c>
      <c r="G774" s="35">
        <v>4.3260000000000005</v>
      </c>
      <c r="H774" s="35">
        <v>13</v>
      </c>
      <c r="I774" s="35">
        <v>0.5292</v>
      </c>
      <c r="J774" s="43">
        <f t="shared" si="327"/>
        <v>0.48686400000000002</v>
      </c>
      <c r="K774" s="35">
        <v>184.15850222</v>
      </c>
    </row>
    <row r="775" spans="2:11" x14ac:dyDescent="0.25">
      <c r="B775" s="35" t="str">
        <f t="shared" si="325"/>
        <v>A2_8_1975</v>
      </c>
      <c r="C775" s="35" t="s">
        <v>66</v>
      </c>
      <c r="D775" s="35">
        <f t="shared" ref="D775:E775" si="388">D343</f>
        <v>8</v>
      </c>
      <c r="E775" s="35">
        <f t="shared" si="388"/>
        <v>1975</v>
      </c>
      <c r="F775" s="35">
        <v>1.2495000000000001</v>
      </c>
      <c r="G775" s="35">
        <v>4.3260000000000005</v>
      </c>
      <c r="H775" s="35">
        <v>13</v>
      </c>
      <c r="I775" s="35">
        <v>0.5292</v>
      </c>
      <c r="J775" s="43">
        <f t="shared" si="327"/>
        <v>0.48686400000000002</v>
      </c>
      <c r="K775" s="35">
        <v>184.15850222</v>
      </c>
    </row>
    <row r="776" spans="2:11" x14ac:dyDescent="0.25">
      <c r="B776" s="35" t="str">
        <f t="shared" si="325"/>
        <v>A2_8_1976</v>
      </c>
      <c r="C776" s="35" t="s">
        <v>66</v>
      </c>
      <c r="D776" s="35">
        <f t="shared" ref="D776:E776" si="389">D344</f>
        <v>8</v>
      </c>
      <c r="E776" s="35">
        <f t="shared" si="389"/>
        <v>1976</v>
      </c>
      <c r="F776" s="35">
        <v>1.2495000000000001</v>
      </c>
      <c r="G776" s="35">
        <v>4.3260000000000005</v>
      </c>
      <c r="H776" s="35">
        <v>13</v>
      </c>
      <c r="I776" s="35">
        <v>0.5292</v>
      </c>
      <c r="J776" s="43">
        <f t="shared" si="327"/>
        <v>0.48686400000000002</v>
      </c>
      <c r="K776" s="35">
        <v>184.15850222</v>
      </c>
    </row>
    <row r="777" spans="2:11" x14ac:dyDescent="0.25">
      <c r="B777" s="35" t="str">
        <f t="shared" si="325"/>
        <v>A2_8_1977</v>
      </c>
      <c r="C777" s="35" t="s">
        <v>66</v>
      </c>
      <c r="D777" s="35">
        <f t="shared" ref="D777:E777" si="390">D345</f>
        <v>8</v>
      </c>
      <c r="E777" s="35">
        <f t="shared" si="390"/>
        <v>1977</v>
      </c>
      <c r="F777" s="35">
        <v>1.2495000000000001</v>
      </c>
      <c r="G777" s="35">
        <v>4.3260000000000005</v>
      </c>
      <c r="H777" s="35">
        <v>13</v>
      </c>
      <c r="I777" s="35">
        <v>0.5292</v>
      </c>
      <c r="J777" s="43">
        <f t="shared" si="327"/>
        <v>0.48686400000000002</v>
      </c>
      <c r="K777" s="35">
        <v>184.15850222</v>
      </c>
    </row>
    <row r="778" spans="2:11" x14ac:dyDescent="0.25">
      <c r="B778" s="35" t="str">
        <f t="shared" ref="B778:B841" si="391">C778&amp;"_"&amp;D778&amp;"_"&amp;E778</f>
        <v>A2_8_1978</v>
      </c>
      <c r="C778" s="35" t="s">
        <v>66</v>
      </c>
      <c r="D778" s="35">
        <f t="shared" ref="D778:E778" si="392">D346</f>
        <v>8</v>
      </c>
      <c r="E778" s="35">
        <f t="shared" si="392"/>
        <v>1978</v>
      </c>
      <c r="F778" s="35">
        <v>1.2495000000000001</v>
      </c>
      <c r="G778" s="35">
        <v>4.3260000000000005</v>
      </c>
      <c r="H778" s="35">
        <v>13</v>
      </c>
      <c r="I778" s="35">
        <v>0.5292</v>
      </c>
      <c r="J778" s="43">
        <f t="shared" ref="J778:J841" si="393">0.92*I778</f>
        <v>0.48686400000000002</v>
      </c>
      <c r="K778" s="35">
        <v>184.15850222</v>
      </c>
    </row>
    <row r="779" spans="2:11" x14ac:dyDescent="0.25">
      <c r="B779" s="35" t="str">
        <f t="shared" si="391"/>
        <v>A2_8_1979</v>
      </c>
      <c r="C779" s="35" t="s">
        <v>66</v>
      </c>
      <c r="D779" s="35">
        <f t="shared" ref="D779:E779" si="394">D347</f>
        <v>8</v>
      </c>
      <c r="E779" s="35">
        <f t="shared" si="394"/>
        <v>1979</v>
      </c>
      <c r="F779" s="35">
        <v>1.1304999999999998</v>
      </c>
      <c r="G779" s="35">
        <v>4.3260000000000005</v>
      </c>
      <c r="H779" s="35">
        <v>12</v>
      </c>
      <c r="I779" s="35">
        <v>0.44519999999999998</v>
      </c>
      <c r="J779" s="43">
        <f t="shared" si="393"/>
        <v>0.409584</v>
      </c>
      <c r="K779" s="35">
        <v>184.15850222</v>
      </c>
    </row>
    <row r="780" spans="2:11" x14ac:dyDescent="0.25">
      <c r="B780" s="35" t="str">
        <f t="shared" si="391"/>
        <v>A2_8_1980</v>
      </c>
      <c r="C780" s="35" t="s">
        <v>66</v>
      </c>
      <c r="D780" s="35">
        <f t="shared" ref="D780:E780" si="395">D348</f>
        <v>8</v>
      </c>
      <c r="E780" s="35">
        <f t="shared" si="395"/>
        <v>1980</v>
      </c>
      <c r="F780" s="35">
        <v>1.1304999999999998</v>
      </c>
      <c r="G780" s="35">
        <v>4.3260000000000005</v>
      </c>
      <c r="H780" s="35">
        <v>12</v>
      </c>
      <c r="I780" s="35">
        <v>0.44519999999999998</v>
      </c>
      <c r="J780" s="43">
        <f t="shared" si="393"/>
        <v>0.409584</v>
      </c>
      <c r="K780" s="35">
        <v>184.15850222</v>
      </c>
    </row>
    <row r="781" spans="2:11" x14ac:dyDescent="0.25">
      <c r="B781" s="35" t="str">
        <f t="shared" si="391"/>
        <v>A2_8_1981</v>
      </c>
      <c r="C781" s="35" t="s">
        <v>66</v>
      </c>
      <c r="D781" s="35">
        <f t="shared" ref="D781:E781" si="396">D349</f>
        <v>8</v>
      </c>
      <c r="E781" s="35">
        <f t="shared" si="396"/>
        <v>1981</v>
      </c>
      <c r="F781" s="35">
        <v>1.1304999999999998</v>
      </c>
      <c r="G781" s="35">
        <v>4.3260000000000005</v>
      </c>
      <c r="H781" s="35">
        <v>12</v>
      </c>
      <c r="I781" s="35">
        <v>0.44519999999999998</v>
      </c>
      <c r="J781" s="43">
        <f t="shared" si="393"/>
        <v>0.409584</v>
      </c>
      <c r="K781" s="35">
        <v>184.15850222</v>
      </c>
    </row>
    <row r="782" spans="2:11" x14ac:dyDescent="0.25">
      <c r="B782" s="35" t="str">
        <f t="shared" si="391"/>
        <v>A2_8_1982</v>
      </c>
      <c r="C782" s="35" t="s">
        <v>66</v>
      </c>
      <c r="D782" s="35">
        <f t="shared" ref="D782:E782" si="397">D350</f>
        <v>8</v>
      </c>
      <c r="E782" s="35">
        <f t="shared" si="397"/>
        <v>1982</v>
      </c>
      <c r="F782" s="35">
        <v>1.1304999999999998</v>
      </c>
      <c r="G782" s="35">
        <v>4.3260000000000005</v>
      </c>
      <c r="H782" s="35">
        <v>12</v>
      </c>
      <c r="I782" s="35">
        <v>0.44519999999999998</v>
      </c>
      <c r="J782" s="43">
        <f t="shared" si="393"/>
        <v>0.409584</v>
      </c>
      <c r="K782" s="35">
        <v>184.15850222</v>
      </c>
    </row>
    <row r="783" spans="2:11" x14ac:dyDescent="0.25">
      <c r="B783" s="35" t="str">
        <f t="shared" si="391"/>
        <v>A2_8_1983</v>
      </c>
      <c r="C783" s="35" t="s">
        <v>66</v>
      </c>
      <c r="D783" s="35">
        <f t="shared" ref="D783:E783" si="398">D351</f>
        <v>8</v>
      </c>
      <c r="E783" s="35">
        <f t="shared" si="398"/>
        <v>1983</v>
      </c>
      <c r="F783" s="35">
        <v>1.1304999999999998</v>
      </c>
      <c r="G783" s="35">
        <v>4.3260000000000005</v>
      </c>
      <c r="H783" s="35">
        <v>12</v>
      </c>
      <c r="I783" s="35">
        <v>0.44519999999999998</v>
      </c>
      <c r="J783" s="43">
        <f t="shared" si="393"/>
        <v>0.409584</v>
      </c>
      <c r="K783" s="35">
        <v>184.15850222</v>
      </c>
    </row>
    <row r="784" spans="2:11" x14ac:dyDescent="0.25">
      <c r="B784" s="35" t="str">
        <f t="shared" si="391"/>
        <v>A2_8_1984</v>
      </c>
      <c r="C784" s="35" t="s">
        <v>66</v>
      </c>
      <c r="D784" s="35">
        <f t="shared" ref="D784:E784" si="399">D352</f>
        <v>8</v>
      </c>
      <c r="E784" s="35">
        <f t="shared" si="399"/>
        <v>1984</v>
      </c>
      <c r="F784" s="35">
        <v>1.071</v>
      </c>
      <c r="G784" s="35">
        <v>4.3260000000000005</v>
      </c>
      <c r="H784" s="35">
        <v>11</v>
      </c>
      <c r="I784" s="35">
        <v>0.44519999999999998</v>
      </c>
      <c r="J784" s="43">
        <f t="shared" si="393"/>
        <v>0.409584</v>
      </c>
      <c r="K784" s="35">
        <v>184.15850222</v>
      </c>
    </row>
    <row r="785" spans="2:11" x14ac:dyDescent="0.25">
      <c r="B785" s="35" t="str">
        <f t="shared" si="391"/>
        <v>A2_8_1985</v>
      </c>
      <c r="C785" s="35" t="s">
        <v>66</v>
      </c>
      <c r="D785" s="35">
        <f t="shared" ref="D785:E785" si="400">D353</f>
        <v>8</v>
      </c>
      <c r="E785" s="35">
        <f t="shared" si="400"/>
        <v>1985</v>
      </c>
      <c r="F785" s="35">
        <v>1.071</v>
      </c>
      <c r="G785" s="35">
        <v>4.3260000000000005</v>
      </c>
      <c r="H785" s="35">
        <v>11</v>
      </c>
      <c r="I785" s="35">
        <v>0.44519999999999998</v>
      </c>
      <c r="J785" s="43">
        <f t="shared" si="393"/>
        <v>0.409584</v>
      </c>
      <c r="K785" s="35">
        <v>184.15850222</v>
      </c>
    </row>
    <row r="786" spans="2:11" x14ac:dyDescent="0.25">
      <c r="B786" s="35" t="str">
        <f t="shared" si="391"/>
        <v>A2_8_1986</v>
      </c>
      <c r="C786" s="35" t="s">
        <v>66</v>
      </c>
      <c r="D786" s="35">
        <f t="shared" ref="D786:E786" si="401">D354</f>
        <v>8</v>
      </c>
      <c r="E786" s="35">
        <f t="shared" si="401"/>
        <v>1986</v>
      </c>
      <c r="F786" s="35">
        <v>1.071</v>
      </c>
      <c r="G786" s="35">
        <v>4.3260000000000005</v>
      </c>
      <c r="H786" s="35">
        <v>11</v>
      </c>
      <c r="I786" s="35">
        <v>0.44519999999999998</v>
      </c>
      <c r="J786" s="43">
        <f t="shared" si="393"/>
        <v>0.409584</v>
      </c>
      <c r="K786" s="35">
        <v>184.15850222</v>
      </c>
    </row>
    <row r="787" spans="2:11" x14ac:dyDescent="0.25">
      <c r="B787" s="35" t="str">
        <f t="shared" si="391"/>
        <v>A2_8_1987</v>
      </c>
      <c r="C787" s="35" t="s">
        <v>66</v>
      </c>
      <c r="D787" s="35">
        <f t="shared" ref="D787:E787" si="402">D355</f>
        <v>8</v>
      </c>
      <c r="E787" s="35">
        <f t="shared" si="402"/>
        <v>1987</v>
      </c>
      <c r="F787" s="35">
        <v>0.99959999999999993</v>
      </c>
      <c r="G787" s="35">
        <v>4.2229999999999999</v>
      </c>
      <c r="H787" s="35">
        <v>11</v>
      </c>
      <c r="I787" s="35">
        <v>0.44519999999999998</v>
      </c>
      <c r="J787" s="43">
        <f t="shared" si="393"/>
        <v>0.409584</v>
      </c>
      <c r="K787" s="35">
        <v>184.15850222</v>
      </c>
    </row>
    <row r="788" spans="2:11" x14ac:dyDescent="0.25">
      <c r="B788" s="35" t="str">
        <f t="shared" si="391"/>
        <v>A2_8_1988</v>
      </c>
      <c r="C788" s="35" t="s">
        <v>66</v>
      </c>
      <c r="D788" s="35">
        <f t="shared" ref="D788:E788" si="403">D356</f>
        <v>8</v>
      </c>
      <c r="E788" s="35">
        <f t="shared" si="403"/>
        <v>1988</v>
      </c>
      <c r="F788" s="35">
        <v>0.99959999999999993</v>
      </c>
      <c r="G788" s="35">
        <v>4.2229999999999999</v>
      </c>
      <c r="H788" s="35">
        <v>11</v>
      </c>
      <c r="I788" s="35">
        <v>0.44519999999999998</v>
      </c>
      <c r="J788" s="43">
        <f t="shared" si="393"/>
        <v>0.409584</v>
      </c>
      <c r="K788" s="35">
        <v>184.15850222</v>
      </c>
    </row>
    <row r="789" spans="2:11" x14ac:dyDescent="0.25">
      <c r="B789" s="35" t="str">
        <f t="shared" si="391"/>
        <v>A2_8_1989</v>
      </c>
      <c r="C789" s="35" t="s">
        <v>66</v>
      </c>
      <c r="D789" s="35">
        <f t="shared" ref="D789:E789" si="404">D357</f>
        <v>8</v>
      </c>
      <c r="E789" s="35">
        <f t="shared" si="404"/>
        <v>1989</v>
      </c>
      <c r="F789" s="35">
        <v>0.99959999999999993</v>
      </c>
      <c r="G789" s="35">
        <v>4.2229999999999999</v>
      </c>
      <c r="H789" s="35">
        <v>11</v>
      </c>
      <c r="I789" s="35">
        <v>0.44519999999999998</v>
      </c>
      <c r="J789" s="43">
        <f t="shared" si="393"/>
        <v>0.409584</v>
      </c>
      <c r="K789" s="35">
        <v>184.15850222</v>
      </c>
    </row>
    <row r="790" spans="2:11" x14ac:dyDescent="0.25">
      <c r="B790" s="35" t="str">
        <f t="shared" si="391"/>
        <v>A2_8_1990</v>
      </c>
      <c r="C790" s="35" t="s">
        <v>66</v>
      </c>
      <c r="D790" s="35">
        <f t="shared" ref="D790:E790" si="405">D358</f>
        <v>8</v>
      </c>
      <c r="E790" s="35">
        <f t="shared" si="405"/>
        <v>1990</v>
      </c>
      <c r="F790" s="35">
        <v>0.99959999999999993</v>
      </c>
      <c r="G790" s="35">
        <v>4.2229999999999999</v>
      </c>
      <c r="H790" s="35">
        <v>11</v>
      </c>
      <c r="I790" s="35">
        <v>0.44519999999999998</v>
      </c>
      <c r="J790" s="43">
        <f t="shared" si="393"/>
        <v>0.409584</v>
      </c>
      <c r="K790" s="35">
        <v>184.15850222</v>
      </c>
    </row>
    <row r="791" spans="2:11" x14ac:dyDescent="0.25">
      <c r="B791" s="35" t="str">
        <f t="shared" si="391"/>
        <v>A2_8_1991</v>
      </c>
      <c r="C791" s="35" t="s">
        <v>66</v>
      </c>
      <c r="D791" s="35">
        <f t="shared" ref="D791:E791" si="406">D359</f>
        <v>8</v>
      </c>
      <c r="E791" s="35">
        <f t="shared" si="406"/>
        <v>1991</v>
      </c>
      <c r="F791" s="35">
        <v>0.99959999999999993</v>
      </c>
      <c r="G791" s="35">
        <v>4.2229999999999999</v>
      </c>
      <c r="H791" s="35">
        <v>11</v>
      </c>
      <c r="I791" s="35">
        <v>0.44519999999999998</v>
      </c>
      <c r="J791" s="43">
        <f t="shared" si="393"/>
        <v>0.409584</v>
      </c>
      <c r="K791" s="35">
        <v>184.15850222</v>
      </c>
    </row>
    <row r="792" spans="2:11" x14ac:dyDescent="0.25">
      <c r="B792" s="35" t="str">
        <f t="shared" si="391"/>
        <v>A2_8_1992</v>
      </c>
      <c r="C792" s="35" t="s">
        <v>66</v>
      </c>
      <c r="D792" s="35">
        <f t="shared" ref="D792:E792" si="407">D360</f>
        <v>8</v>
      </c>
      <c r="E792" s="35">
        <f t="shared" si="407"/>
        <v>1992</v>
      </c>
      <c r="F792" s="35">
        <v>0.99959999999999993</v>
      </c>
      <c r="G792" s="35">
        <v>4.2229999999999999</v>
      </c>
      <c r="H792" s="35">
        <v>11</v>
      </c>
      <c r="I792" s="35">
        <v>0.44519999999999998</v>
      </c>
      <c r="J792" s="43">
        <f t="shared" si="393"/>
        <v>0.409584</v>
      </c>
      <c r="K792" s="35">
        <v>184.15850222</v>
      </c>
    </row>
    <row r="793" spans="2:11" x14ac:dyDescent="0.25">
      <c r="B793" s="35" t="str">
        <f t="shared" si="391"/>
        <v>A2_8_1993</v>
      </c>
      <c r="C793" s="35" t="s">
        <v>66</v>
      </c>
      <c r="D793" s="35">
        <f t="shared" ref="D793:E793" si="408">D361</f>
        <v>8</v>
      </c>
      <c r="E793" s="35">
        <f t="shared" si="408"/>
        <v>1993</v>
      </c>
      <c r="F793" s="35">
        <v>0.99959999999999993</v>
      </c>
      <c r="G793" s="35">
        <v>4.2229999999999999</v>
      </c>
      <c r="H793" s="35">
        <v>11</v>
      </c>
      <c r="I793" s="35">
        <v>0.44519999999999998</v>
      </c>
      <c r="J793" s="43">
        <f t="shared" si="393"/>
        <v>0.409584</v>
      </c>
      <c r="K793" s="35">
        <v>184.15850222</v>
      </c>
    </row>
    <row r="794" spans="2:11" x14ac:dyDescent="0.25">
      <c r="B794" s="35" t="str">
        <f t="shared" si="391"/>
        <v>A2_8_1994</v>
      </c>
      <c r="C794" s="35" t="s">
        <v>66</v>
      </c>
      <c r="D794" s="35">
        <f t="shared" ref="D794:E794" si="409">D362</f>
        <v>8</v>
      </c>
      <c r="E794" s="35">
        <f t="shared" si="409"/>
        <v>1994</v>
      </c>
      <c r="F794" s="35">
        <v>0.99959999999999993</v>
      </c>
      <c r="G794" s="35">
        <v>4.2229999999999999</v>
      </c>
      <c r="H794" s="35">
        <v>11</v>
      </c>
      <c r="I794" s="35">
        <v>0.44519999999999998</v>
      </c>
      <c r="J794" s="43">
        <f t="shared" si="393"/>
        <v>0.409584</v>
      </c>
      <c r="K794" s="35">
        <v>184.15850222</v>
      </c>
    </row>
    <row r="795" spans="2:11" x14ac:dyDescent="0.25">
      <c r="B795" s="35" t="str">
        <f t="shared" si="391"/>
        <v>A2_8_1995</v>
      </c>
      <c r="C795" s="35" t="s">
        <v>66</v>
      </c>
      <c r="D795" s="35">
        <f t="shared" ref="D795:E795" si="410">D363</f>
        <v>8</v>
      </c>
      <c r="E795" s="35">
        <f t="shared" si="410"/>
        <v>1995</v>
      </c>
      <c r="F795" s="35">
        <v>0.99959999999999993</v>
      </c>
      <c r="G795" s="35">
        <v>4.2229999999999999</v>
      </c>
      <c r="H795" s="35">
        <v>11</v>
      </c>
      <c r="I795" s="35">
        <v>0.44519999999999998</v>
      </c>
      <c r="J795" s="43">
        <f t="shared" si="393"/>
        <v>0.409584</v>
      </c>
      <c r="K795" s="35">
        <v>184.15850222</v>
      </c>
    </row>
    <row r="796" spans="2:11" x14ac:dyDescent="0.25">
      <c r="B796" s="35" t="str">
        <f t="shared" si="391"/>
        <v>A2_8_1996</v>
      </c>
      <c r="C796" s="35" t="s">
        <v>66</v>
      </c>
      <c r="D796" s="35">
        <f t="shared" ref="D796:E796" si="411">D364</f>
        <v>8</v>
      </c>
      <c r="E796" s="35">
        <f t="shared" si="411"/>
        <v>1996</v>
      </c>
      <c r="F796" s="35">
        <v>0.99959999999999993</v>
      </c>
      <c r="G796" s="35">
        <v>4.2229999999999999</v>
      </c>
      <c r="H796" s="35">
        <v>11</v>
      </c>
      <c r="I796" s="35">
        <v>0.44519999999999998</v>
      </c>
      <c r="J796" s="43">
        <f t="shared" si="393"/>
        <v>0.409584</v>
      </c>
      <c r="K796" s="35">
        <v>184.15850222</v>
      </c>
    </row>
    <row r="797" spans="2:11" x14ac:dyDescent="0.25">
      <c r="B797" s="35" t="str">
        <f t="shared" si="391"/>
        <v>A2_8_1997</v>
      </c>
      <c r="C797" s="35" t="s">
        <v>66</v>
      </c>
      <c r="D797" s="35">
        <f t="shared" ref="D797:E797" si="412">D365</f>
        <v>8</v>
      </c>
      <c r="E797" s="35">
        <f t="shared" si="412"/>
        <v>1997</v>
      </c>
      <c r="F797" s="35">
        <v>0.99959999999999993</v>
      </c>
      <c r="G797" s="35">
        <v>4.2229999999999999</v>
      </c>
      <c r="H797" s="35">
        <v>11</v>
      </c>
      <c r="I797" s="35">
        <v>0.44519999999999998</v>
      </c>
      <c r="J797" s="43">
        <f t="shared" si="393"/>
        <v>0.409584</v>
      </c>
      <c r="K797" s="35">
        <v>184.15850222</v>
      </c>
    </row>
    <row r="798" spans="2:11" x14ac:dyDescent="0.25">
      <c r="B798" s="35" t="str">
        <f t="shared" si="391"/>
        <v>A2_8_1998</v>
      </c>
      <c r="C798" s="35" t="s">
        <v>66</v>
      </c>
      <c r="D798" s="35">
        <f t="shared" ref="D798:E798" si="413">D366</f>
        <v>8</v>
      </c>
      <c r="E798" s="35">
        <f t="shared" si="413"/>
        <v>1998</v>
      </c>
      <c r="F798" s="35">
        <v>0.99959999999999993</v>
      </c>
      <c r="G798" s="35">
        <v>4.2229999999999999</v>
      </c>
      <c r="H798" s="35">
        <v>11</v>
      </c>
      <c r="I798" s="35">
        <v>0.44519999999999998</v>
      </c>
      <c r="J798" s="43">
        <f t="shared" si="393"/>
        <v>0.409584</v>
      </c>
      <c r="K798" s="35">
        <v>184.15850222</v>
      </c>
    </row>
    <row r="799" spans="2:11" x14ac:dyDescent="0.25">
      <c r="B799" s="35" t="str">
        <f t="shared" si="391"/>
        <v>A2_8_1999</v>
      </c>
      <c r="C799" s="35" t="s">
        <v>66</v>
      </c>
      <c r="D799" s="35">
        <f t="shared" ref="D799:E799" si="414">D367</f>
        <v>8</v>
      </c>
      <c r="E799" s="35">
        <f t="shared" si="414"/>
        <v>1999</v>
      </c>
      <c r="F799" s="35">
        <v>0.80920000000000003</v>
      </c>
      <c r="G799" s="35">
        <v>2.7810000000000001</v>
      </c>
      <c r="H799" s="35">
        <v>8.17</v>
      </c>
      <c r="I799" s="35">
        <v>0.31919999999999998</v>
      </c>
      <c r="J799" s="43">
        <f t="shared" si="393"/>
        <v>0.29366399999999998</v>
      </c>
      <c r="K799" s="35">
        <v>184.15850222</v>
      </c>
    </row>
    <row r="800" spans="2:11" x14ac:dyDescent="0.25">
      <c r="B800" s="35" t="str">
        <f t="shared" si="391"/>
        <v>A2_8_2000</v>
      </c>
      <c r="C800" s="35" t="s">
        <v>66</v>
      </c>
      <c r="D800" s="35">
        <f t="shared" ref="D800:E800" si="415">D368</f>
        <v>8</v>
      </c>
      <c r="E800" s="35">
        <f t="shared" si="415"/>
        <v>2000</v>
      </c>
      <c r="F800" s="35">
        <v>0.80920000000000003</v>
      </c>
      <c r="G800" s="35">
        <v>2.7810000000000001</v>
      </c>
      <c r="H800" s="35">
        <v>7.31</v>
      </c>
      <c r="I800" s="35">
        <v>0.31919999999999998</v>
      </c>
      <c r="J800" s="43">
        <f t="shared" si="393"/>
        <v>0.29366399999999998</v>
      </c>
      <c r="K800" s="35">
        <v>184.15850222</v>
      </c>
    </row>
    <row r="801" spans="2:11" x14ac:dyDescent="0.25">
      <c r="B801" s="35" t="str">
        <f t="shared" si="391"/>
        <v>A2_8_2001</v>
      </c>
      <c r="C801" s="35" t="s">
        <v>66</v>
      </c>
      <c r="D801" s="35">
        <f t="shared" ref="D801:E801" si="416">D369</f>
        <v>8</v>
      </c>
      <c r="E801" s="35">
        <f t="shared" si="416"/>
        <v>2001</v>
      </c>
      <c r="F801" s="35">
        <v>0.80920000000000003</v>
      </c>
      <c r="G801" s="35">
        <v>2.7810000000000001</v>
      </c>
      <c r="H801" s="35">
        <v>7.31</v>
      </c>
      <c r="I801" s="35">
        <v>0.31919999999999998</v>
      </c>
      <c r="J801" s="43">
        <f t="shared" si="393"/>
        <v>0.29366399999999998</v>
      </c>
      <c r="K801" s="35">
        <v>184.15850222</v>
      </c>
    </row>
    <row r="802" spans="2:11" x14ac:dyDescent="0.25">
      <c r="B802" s="35" t="str">
        <f t="shared" si="391"/>
        <v>A2_8_2002</v>
      </c>
      <c r="C802" s="35" t="s">
        <v>66</v>
      </c>
      <c r="D802" s="35">
        <f t="shared" ref="D802:E802" si="417">D370</f>
        <v>8</v>
      </c>
      <c r="E802" s="35">
        <f t="shared" si="417"/>
        <v>2002</v>
      </c>
      <c r="F802" s="35">
        <v>0.80920000000000003</v>
      </c>
      <c r="G802" s="35">
        <v>2.7810000000000001</v>
      </c>
      <c r="H802" s="35">
        <v>7.31</v>
      </c>
      <c r="I802" s="35">
        <v>0.31919999999999998</v>
      </c>
      <c r="J802" s="43">
        <f t="shared" si="393"/>
        <v>0.29366399999999998</v>
      </c>
      <c r="K802" s="35">
        <v>184.15850222</v>
      </c>
    </row>
    <row r="803" spans="2:11" x14ac:dyDescent="0.25">
      <c r="B803" s="35" t="str">
        <f t="shared" si="391"/>
        <v>A2_8_2003</v>
      </c>
      <c r="C803" s="35" t="s">
        <v>66</v>
      </c>
      <c r="D803" s="35">
        <f t="shared" ref="D803:E803" si="418">D371</f>
        <v>8</v>
      </c>
      <c r="E803" s="35">
        <f t="shared" si="418"/>
        <v>2003</v>
      </c>
      <c r="F803" s="35">
        <v>0.80920000000000003</v>
      </c>
      <c r="G803" s="35">
        <v>2.7810000000000001</v>
      </c>
      <c r="H803" s="35">
        <v>7.31</v>
      </c>
      <c r="I803" s="35">
        <v>0.31919999999999998</v>
      </c>
      <c r="J803" s="43">
        <f t="shared" si="393"/>
        <v>0.29366399999999998</v>
      </c>
      <c r="K803" s="35">
        <v>184.15850222</v>
      </c>
    </row>
    <row r="804" spans="2:11" x14ac:dyDescent="0.25">
      <c r="B804" s="35" t="str">
        <f t="shared" si="391"/>
        <v>A2_8_2004</v>
      </c>
      <c r="C804" s="35" t="s">
        <v>66</v>
      </c>
      <c r="D804" s="35">
        <f t="shared" ref="D804:E804" si="419">D372</f>
        <v>8</v>
      </c>
      <c r="E804" s="35">
        <f t="shared" si="419"/>
        <v>2004</v>
      </c>
      <c r="F804" s="35">
        <v>0.80920000000000003</v>
      </c>
      <c r="G804" s="35">
        <v>2.7810000000000001</v>
      </c>
      <c r="H804" s="35">
        <v>7.31</v>
      </c>
      <c r="I804" s="35">
        <v>0.31919999999999998</v>
      </c>
      <c r="J804" s="43">
        <f t="shared" si="393"/>
        <v>0.29366399999999998</v>
      </c>
      <c r="K804" s="35">
        <v>184.15850222</v>
      </c>
    </row>
    <row r="805" spans="2:11" x14ac:dyDescent="0.25">
      <c r="B805" s="35" t="str">
        <f t="shared" si="391"/>
        <v>A2_8_2005</v>
      </c>
      <c r="C805" s="35" t="s">
        <v>66</v>
      </c>
      <c r="D805" s="35">
        <f t="shared" ref="D805:E805" si="420">D373</f>
        <v>8</v>
      </c>
      <c r="E805" s="35">
        <f t="shared" si="420"/>
        <v>2005</v>
      </c>
      <c r="F805" s="35">
        <v>0.80920000000000003</v>
      </c>
      <c r="G805" s="35">
        <v>2.7810000000000001</v>
      </c>
      <c r="H805" s="35">
        <v>7.31</v>
      </c>
      <c r="I805" s="35">
        <v>0.31919999999999998</v>
      </c>
      <c r="J805" s="43">
        <f t="shared" si="393"/>
        <v>0.29366399999999998</v>
      </c>
      <c r="K805" s="35">
        <v>184.15850222</v>
      </c>
    </row>
    <row r="806" spans="2:11" x14ac:dyDescent="0.25">
      <c r="B806" s="35" t="str">
        <f t="shared" si="391"/>
        <v>A2_8_2006</v>
      </c>
      <c r="C806" s="35" t="s">
        <v>66</v>
      </c>
      <c r="D806" s="35">
        <f t="shared" ref="D806:E806" si="421">D374</f>
        <v>8</v>
      </c>
      <c r="E806" s="35">
        <f t="shared" si="421"/>
        <v>2006</v>
      </c>
      <c r="F806" s="35">
        <v>0.80920000000000003</v>
      </c>
      <c r="G806" s="35">
        <v>2.7810000000000001</v>
      </c>
      <c r="H806" s="35">
        <v>7.31</v>
      </c>
      <c r="I806" s="35">
        <v>0.31919999999999998</v>
      </c>
      <c r="J806" s="43">
        <f t="shared" si="393"/>
        <v>0.29366399999999998</v>
      </c>
      <c r="K806" s="35">
        <v>184.15850222</v>
      </c>
    </row>
    <row r="807" spans="2:11" x14ac:dyDescent="0.25">
      <c r="B807" s="35" t="str">
        <f t="shared" si="391"/>
        <v>A2_8_2007</v>
      </c>
      <c r="C807" s="35" t="s">
        <v>66</v>
      </c>
      <c r="D807" s="35">
        <f t="shared" ref="D807:E807" si="422">D375</f>
        <v>8</v>
      </c>
      <c r="E807" s="35">
        <f t="shared" si="422"/>
        <v>2007</v>
      </c>
      <c r="F807" s="35">
        <v>0.80920000000000003</v>
      </c>
      <c r="G807" s="35">
        <v>3.73</v>
      </c>
      <c r="H807" s="35">
        <v>5.5289999999999999</v>
      </c>
      <c r="I807" s="35">
        <v>0.2</v>
      </c>
      <c r="J807" s="43">
        <f t="shared" si="393"/>
        <v>0.18400000000000002</v>
      </c>
      <c r="K807" s="35">
        <v>184.15850222</v>
      </c>
    </row>
    <row r="808" spans="2:11" x14ac:dyDescent="0.25">
      <c r="B808" s="35" t="str">
        <f t="shared" si="391"/>
        <v>A2_8_2008</v>
      </c>
      <c r="C808" s="35" t="s">
        <v>66</v>
      </c>
      <c r="D808" s="35">
        <f t="shared" ref="D808:E808" si="423">D376</f>
        <v>8</v>
      </c>
      <c r="E808" s="35">
        <f t="shared" si="423"/>
        <v>2008</v>
      </c>
      <c r="F808" s="35">
        <v>0.80920000000000003</v>
      </c>
      <c r="G808" s="35">
        <v>3.73</v>
      </c>
      <c r="H808" s="35">
        <v>5.5289999999999999</v>
      </c>
      <c r="I808" s="35">
        <v>0.2</v>
      </c>
      <c r="J808" s="43">
        <f t="shared" si="393"/>
        <v>0.18400000000000002</v>
      </c>
      <c r="K808" s="35">
        <v>184.15850222</v>
      </c>
    </row>
    <row r="809" spans="2:11" x14ac:dyDescent="0.25">
      <c r="B809" s="35" t="str">
        <f t="shared" si="391"/>
        <v>A2_8_2009</v>
      </c>
      <c r="C809" s="35" t="s">
        <v>66</v>
      </c>
      <c r="D809" s="35">
        <f t="shared" ref="D809:E809" si="424">D377</f>
        <v>8</v>
      </c>
      <c r="E809" s="35">
        <f t="shared" si="424"/>
        <v>2009</v>
      </c>
      <c r="F809" s="35">
        <v>0.80920000000000003</v>
      </c>
      <c r="G809" s="35">
        <v>3.73</v>
      </c>
      <c r="H809" s="35">
        <v>5.5289999999999999</v>
      </c>
      <c r="I809" s="35">
        <v>0.2</v>
      </c>
      <c r="J809" s="43">
        <f t="shared" si="393"/>
        <v>0.18400000000000002</v>
      </c>
      <c r="K809" s="35">
        <v>184.15850222</v>
      </c>
    </row>
    <row r="810" spans="2:11" x14ac:dyDescent="0.25">
      <c r="B810" s="35" t="str">
        <f t="shared" si="391"/>
        <v>A2_8_2010</v>
      </c>
      <c r="C810" s="35" t="s">
        <v>66</v>
      </c>
      <c r="D810" s="35">
        <f t="shared" ref="D810:E810" si="425">D378</f>
        <v>8</v>
      </c>
      <c r="E810" s="35">
        <f t="shared" si="425"/>
        <v>2010</v>
      </c>
      <c r="F810" s="35">
        <v>0.80920000000000003</v>
      </c>
      <c r="G810" s="35">
        <v>3.73</v>
      </c>
      <c r="H810" s="35">
        <v>5.5289999999999999</v>
      </c>
      <c r="I810" s="35">
        <v>0.2</v>
      </c>
      <c r="J810" s="43">
        <f t="shared" si="393"/>
        <v>0.18400000000000002</v>
      </c>
      <c r="K810" s="35">
        <v>184.15850222</v>
      </c>
    </row>
    <row r="811" spans="2:11" x14ac:dyDescent="0.25">
      <c r="B811" s="35" t="str">
        <f t="shared" si="391"/>
        <v>A2_8_2011</v>
      </c>
      <c r="C811" s="35" t="s">
        <v>66</v>
      </c>
      <c r="D811" s="35">
        <f t="shared" ref="D811:E811" si="426">D379</f>
        <v>8</v>
      </c>
      <c r="E811" s="35">
        <f t="shared" si="426"/>
        <v>2011</v>
      </c>
      <c r="F811" s="35">
        <v>0.80920000000000003</v>
      </c>
      <c r="G811" s="35">
        <v>3.73</v>
      </c>
      <c r="H811" s="35">
        <v>5.5289999999999999</v>
      </c>
      <c r="I811" s="35">
        <v>0.2</v>
      </c>
      <c r="J811" s="43">
        <f t="shared" si="393"/>
        <v>0.18400000000000002</v>
      </c>
      <c r="K811" s="35">
        <v>184.15850222</v>
      </c>
    </row>
    <row r="812" spans="2:11" x14ac:dyDescent="0.25">
      <c r="B812" s="35" t="str">
        <f t="shared" si="391"/>
        <v>A2_8_2012</v>
      </c>
      <c r="C812" s="35" t="s">
        <v>66</v>
      </c>
      <c r="D812" s="35">
        <f t="shared" ref="D812:E812" si="427">D380</f>
        <v>8</v>
      </c>
      <c r="E812" s="35">
        <f t="shared" si="427"/>
        <v>2012</v>
      </c>
      <c r="F812" s="35">
        <v>0.80920000000000003</v>
      </c>
      <c r="G812" s="35">
        <v>3.73</v>
      </c>
      <c r="H812" s="35">
        <v>5.5289999999999999</v>
      </c>
      <c r="I812" s="35">
        <v>0.2</v>
      </c>
      <c r="J812" s="43">
        <f t="shared" si="393"/>
        <v>0.18400000000000002</v>
      </c>
      <c r="K812" s="35">
        <v>184.15850222</v>
      </c>
    </row>
    <row r="813" spans="2:11" x14ac:dyDescent="0.25">
      <c r="B813" s="35" t="str">
        <f t="shared" si="391"/>
        <v>A2_8_2013</v>
      </c>
      <c r="C813" s="35" t="s">
        <v>66</v>
      </c>
      <c r="D813" s="35">
        <f t="shared" ref="D813:E813" si="428">D381</f>
        <v>8</v>
      </c>
      <c r="E813" s="35">
        <f t="shared" si="428"/>
        <v>2013</v>
      </c>
      <c r="F813" s="35">
        <v>0.80920000000000003</v>
      </c>
      <c r="G813" s="35">
        <v>3.73</v>
      </c>
      <c r="H813" s="35">
        <v>4.37</v>
      </c>
      <c r="I813" s="35">
        <v>0.1</v>
      </c>
      <c r="J813" s="43">
        <f t="shared" si="393"/>
        <v>9.2000000000000012E-2</v>
      </c>
      <c r="K813" s="35">
        <v>184.15850222</v>
      </c>
    </row>
    <row r="814" spans="2:11" x14ac:dyDescent="0.25">
      <c r="B814" s="35" t="str">
        <f t="shared" si="391"/>
        <v>A2_8_2014</v>
      </c>
      <c r="C814" s="35" t="s">
        <v>66</v>
      </c>
      <c r="D814" s="35">
        <f t="shared" ref="D814:E814" si="429">D382</f>
        <v>8</v>
      </c>
      <c r="E814" s="35">
        <f t="shared" si="429"/>
        <v>2014</v>
      </c>
      <c r="F814" s="35">
        <v>0.80920000000000003</v>
      </c>
      <c r="G814" s="35">
        <v>3.73</v>
      </c>
      <c r="H814" s="35">
        <v>4.37</v>
      </c>
      <c r="I814" s="35">
        <v>0.1</v>
      </c>
      <c r="J814" s="43">
        <f t="shared" si="393"/>
        <v>9.2000000000000012E-2</v>
      </c>
      <c r="K814" s="35">
        <v>184.15850222</v>
      </c>
    </row>
    <row r="815" spans="2:11" x14ac:dyDescent="0.25">
      <c r="B815" s="35" t="str">
        <f t="shared" si="391"/>
        <v>A2_8_2015</v>
      </c>
      <c r="C815" s="35" t="s">
        <v>66</v>
      </c>
      <c r="D815" s="35">
        <f t="shared" ref="D815:E815" si="430">D383</f>
        <v>8</v>
      </c>
      <c r="E815" s="35">
        <f t="shared" si="430"/>
        <v>2015</v>
      </c>
      <c r="F815" s="35">
        <v>0.80920000000000003</v>
      </c>
      <c r="G815" s="35">
        <v>3.73</v>
      </c>
      <c r="H815" s="35">
        <v>4.37</v>
      </c>
      <c r="I815" s="35">
        <v>0.1</v>
      </c>
      <c r="J815" s="43">
        <f t="shared" si="393"/>
        <v>9.2000000000000012E-2</v>
      </c>
      <c r="K815" s="35">
        <v>184.15850222</v>
      </c>
    </row>
    <row r="816" spans="2:11" x14ac:dyDescent="0.25">
      <c r="B816" s="35" t="str">
        <f t="shared" si="391"/>
        <v>A2_8_2016</v>
      </c>
      <c r="C816" s="35" t="s">
        <v>66</v>
      </c>
      <c r="D816" s="35">
        <f t="shared" ref="D816:E816" si="431">D384</f>
        <v>8</v>
      </c>
      <c r="E816" s="35">
        <f t="shared" si="431"/>
        <v>2016</v>
      </c>
      <c r="F816" s="35">
        <v>0.1772946</v>
      </c>
      <c r="G816" s="35">
        <v>3.73</v>
      </c>
      <c r="H816" s="35">
        <v>1.3</v>
      </c>
      <c r="I816" s="35">
        <v>0.03</v>
      </c>
      <c r="J816" s="43">
        <f t="shared" si="393"/>
        <v>2.76E-2</v>
      </c>
      <c r="K816" s="35">
        <v>184.15850222</v>
      </c>
    </row>
    <row r="817" spans="2:11" x14ac:dyDescent="0.25">
      <c r="B817" s="35" t="str">
        <f t="shared" si="391"/>
        <v>A2_8_2017</v>
      </c>
      <c r="C817" s="35" t="s">
        <v>66</v>
      </c>
      <c r="D817" s="35">
        <f t="shared" ref="D817:E817" si="432">D385</f>
        <v>8</v>
      </c>
      <c r="E817" s="35">
        <f t="shared" si="432"/>
        <v>2017</v>
      </c>
      <c r="F817" s="35">
        <v>0.1772946</v>
      </c>
      <c r="G817" s="35">
        <v>3.73</v>
      </c>
      <c r="H817" s="35">
        <v>1.3</v>
      </c>
      <c r="I817" s="35">
        <v>0.03</v>
      </c>
      <c r="J817" s="43">
        <f t="shared" si="393"/>
        <v>2.76E-2</v>
      </c>
      <c r="K817" s="35">
        <v>184.15850222</v>
      </c>
    </row>
    <row r="818" spans="2:11" x14ac:dyDescent="0.25">
      <c r="B818" s="35" t="str">
        <f t="shared" si="391"/>
        <v>A2_8_2018</v>
      </c>
      <c r="C818" s="35" t="s">
        <v>66</v>
      </c>
      <c r="D818" s="35">
        <f t="shared" ref="D818:E818" si="433">D386</f>
        <v>8</v>
      </c>
      <c r="E818" s="35">
        <f t="shared" si="433"/>
        <v>2018</v>
      </c>
      <c r="F818" s="35">
        <v>0.1772946</v>
      </c>
      <c r="G818" s="35">
        <v>3.73</v>
      </c>
      <c r="H818" s="35">
        <v>1.3</v>
      </c>
      <c r="I818" s="35">
        <v>0.03</v>
      </c>
      <c r="J818" s="43">
        <f t="shared" si="393"/>
        <v>2.76E-2</v>
      </c>
      <c r="K818" s="35">
        <v>184.15850222</v>
      </c>
    </row>
    <row r="819" spans="2:11" x14ac:dyDescent="0.25">
      <c r="B819" s="35" t="str">
        <f t="shared" si="391"/>
        <v>A2_8_2019</v>
      </c>
      <c r="C819" s="35" t="s">
        <v>66</v>
      </c>
      <c r="D819" s="35">
        <f t="shared" ref="D819:E819" si="434">D387</f>
        <v>8</v>
      </c>
      <c r="E819" s="35">
        <f t="shared" si="434"/>
        <v>2019</v>
      </c>
      <c r="F819" s="35">
        <v>0.1772946</v>
      </c>
      <c r="G819" s="35">
        <v>3.73</v>
      </c>
      <c r="H819" s="35">
        <v>1.3</v>
      </c>
      <c r="I819" s="35">
        <v>0.03</v>
      </c>
      <c r="J819" s="43">
        <f t="shared" si="393"/>
        <v>2.76E-2</v>
      </c>
      <c r="K819" s="35">
        <v>184.15850222</v>
      </c>
    </row>
    <row r="820" spans="2:11" x14ac:dyDescent="0.25">
      <c r="B820" s="35" t="str">
        <f t="shared" si="391"/>
        <v>A2_8_2020</v>
      </c>
      <c r="C820" s="35" t="s">
        <v>66</v>
      </c>
      <c r="D820" s="35">
        <f t="shared" ref="D820:E820" si="435">D388</f>
        <v>8</v>
      </c>
      <c r="E820" s="35">
        <f t="shared" si="435"/>
        <v>2020</v>
      </c>
      <c r="F820" s="35">
        <v>0.1772946</v>
      </c>
      <c r="G820" s="35">
        <v>3.73</v>
      </c>
      <c r="H820" s="35">
        <v>1.3</v>
      </c>
      <c r="I820" s="35">
        <v>0.03</v>
      </c>
      <c r="J820" s="43">
        <f t="shared" si="393"/>
        <v>2.76E-2</v>
      </c>
      <c r="K820" s="35">
        <v>184.15850222</v>
      </c>
    </row>
    <row r="821" spans="2:11" x14ac:dyDescent="0.25">
      <c r="B821" s="35" t="str">
        <f t="shared" si="391"/>
        <v>A2_9_1969</v>
      </c>
      <c r="C821" s="35" t="s">
        <v>66</v>
      </c>
      <c r="D821" s="35">
        <f t="shared" ref="D821:E821" si="436">D389</f>
        <v>9</v>
      </c>
      <c r="E821" s="35">
        <f t="shared" si="436"/>
        <v>1969</v>
      </c>
      <c r="F821" s="35">
        <v>1.4993999999999998</v>
      </c>
      <c r="G821" s="35">
        <v>4.3260000000000005</v>
      </c>
      <c r="H821" s="35">
        <v>14</v>
      </c>
      <c r="I821" s="35">
        <v>0.62159999999999993</v>
      </c>
      <c r="J821" s="43">
        <f t="shared" si="393"/>
        <v>0.57187199999999994</v>
      </c>
      <c r="K821" s="35">
        <v>184.15850222</v>
      </c>
    </row>
    <row r="822" spans="2:11" x14ac:dyDescent="0.25">
      <c r="B822" s="35" t="str">
        <f t="shared" si="391"/>
        <v>A2_9_1970</v>
      </c>
      <c r="C822" s="35" t="s">
        <v>66</v>
      </c>
      <c r="D822" s="35">
        <f t="shared" ref="D822:E822" si="437">D390</f>
        <v>9</v>
      </c>
      <c r="E822" s="35">
        <f t="shared" si="437"/>
        <v>1970</v>
      </c>
      <c r="F822" s="35">
        <v>1.4993999999999998</v>
      </c>
      <c r="G822" s="35">
        <v>4.3260000000000005</v>
      </c>
      <c r="H822" s="35">
        <v>14</v>
      </c>
      <c r="I822" s="35">
        <v>0.62159999999999993</v>
      </c>
      <c r="J822" s="43">
        <f t="shared" si="393"/>
        <v>0.57187199999999994</v>
      </c>
      <c r="K822" s="35">
        <v>184.15850222</v>
      </c>
    </row>
    <row r="823" spans="2:11" x14ac:dyDescent="0.25">
      <c r="B823" s="35" t="str">
        <f t="shared" si="391"/>
        <v>A2_9_1971</v>
      </c>
      <c r="C823" s="35" t="s">
        <v>66</v>
      </c>
      <c r="D823" s="35">
        <f t="shared" ref="D823:E823" si="438">D391</f>
        <v>9</v>
      </c>
      <c r="E823" s="35">
        <f t="shared" si="438"/>
        <v>1971</v>
      </c>
      <c r="F823" s="35">
        <v>1.2495000000000001</v>
      </c>
      <c r="G823" s="35">
        <v>4.3260000000000005</v>
      </c>
      <c r="H823" s="35">
        <v>13</v>
      </c>
      <c r="I823" s="35">
        <v>0.5292</v>
      </c>
      <c r="J823" s="43">
        <f t="shared" si="393"/>
        <v>0.48686400000000002</v>
      </c>
      <c r="K823" s="35">
        <v>184.15850222</v>
      </c>
    </row>
    <row r="824" spans="2:11" x14ac:dyDescent="0.25">
      <c r="B824" s="35" t="str">
        <f t="shared" si="391"/>
        <v>A2_9_1972</v>
      </c>
      <c r="C824" s="35" t="s">
        <v>66</v>
      </c>
      <c r="D824" s="35">
        <f t="shared" ref="D824:E824" si="439">D392</f>
        <v>9</v>
      </c>
      <c r="E824" s="35">
        <f t="shared" si="439"/>
        <v>1972</v>
      </c>
      <c r="F824" s="35">
        <v>1.2495000000000001</v>
      </c>
      <c r="G824" s="35">
        <v>4.3260000000000005</v>
      </c>
      <c r="H824" s="35">
        <v>13</v>
      </c>
      <c r="I824" s="35">
        <v>0.5292</v>
      </c>
      <c r="J824" s="43">
        <f t="shared" si="393"/>
        <v>0.48686400000000002</v>
      </c>
      <c r="K824" s="35">
        <v>184.15850222</v>
      </c>
    </row>
    <row r="825" spans="2:11" x14ac:dyDescent="0.25">
      <c r="B825" s="35" t="str">
        <f t="shared" si="391"/>
        <v>A2_9_1973</v>
      </c>
      <c r="C825" s="35" t="s">
        <v>66</v>
      </c>
      <c r="D825" s="35">
        <f t="shared" ref="D825:E825" si="440">D393</f>
        <v>9</v>
      </c>
      <c r="E825" s="35">
        <f t="shared" si="440"/>
        <v>1973</v>
      </c>
      <c r="F825" s="35">
        <v>1.2495000000000001</v>
      </c>
      <c r="G825" s="35">
        <v>4.3260000000000005</v>
      </c>
      <c r="H825" s="35">
        <v>13</v>
      </c>
      <c r="I825" s="35">
        <v>0.5292</v>
      </c>
      <c r="J825" s="43">
        <f t="shared" si="393"/>
        <v>0.48686400000000002</v>
      </c>
      <c r="K825" s="35">
        <v>184.15850222</v>
      </c>
    </row>
    <row r="826" spans="2:11" x14ac:dyDescent="0.25">
      <c r="B826" s="35" t="str">
        <f t="shared" si="391"/>
        <v>A2_9_1974</v>
      </c>
      <c r="C826" s="35" t="s">
        <v>66</v>
      </c>
      <c r="D826" s="35">
        <f t="shared" ref="D826:E826" si="441">D394</f>
        <v>9</v>
      </c>
      <c r="E826" s="35">
        <f t="shared" si="441"/>
        <v>1974</v>
      </c>
      <c r="F826" s="35">
        <v>1.2495000000000001</v>
      </c>
      <c r="G826" s="35">
        <v>4.3260000000000005</v>
      </c>
      <c r="H826" s="35">
        <v>13</v>
      </c>
      <c r="I826" s="35">
        <v>0.5292</v>
      </c>
      <c r="J826" s="43">
        <f t="shared" si="393"/>
        <v>0.48686400000000002</v>
      </c>
      <c r="K826" s="35">
        <v>184.15850222</v>
      </c>
    </row>
    <row r="827" spans="2:11" x14ac:dyDescent="0.25">
      <c r="B827" s="35" t="str">
        <f t="shared" si="391"/>
        <v>A2_9_1975</v>
      </c>
      <c r="C827" s="35" t="s">
        <v>66</v>
      </c>
      <c r="D827" s="35">
        <f t="shared" ref="D827:E827" si="442">D395</f>
        <v>9</v>
      </c>
      <c r="E827" s="35">
        <f t="shared" si="442"/>
        <v>1975</v>
      </c>
      <c r="F827" s="35">
        <v>1.2495000000000001</v>
      </c>
      <c r="G827" s="35">
        <v>4.3260000000000005</v>
      </c>
      <c r="H827" s="35">
        <v>13</v>
      </c>
      <c r="I827" s="35">
        <v>0.5292</v>
      </c>
      <c r="J827" s="43">
        <f t="shared" si="393"/>
        <v>0.48686400000000002</v>
      </c>
      <c r="K827" s="35">
        <v>184.15850222</v>
      </c>
    </row>
    <row r="828" spans="2:11" x14ac:dyDescent="0.25">
      <c r="B828" s="35" t="str">
        <f t="shared" si="391"/>
        <v>A2_9_1976</v>
      </c>
      <c r="C828" s="35" t="s">
        <v>66</v>
      </c>
      <c r="D828" s="35">
        <f t="shared" ref="D828:E828" si="443">D396</f>
        <v>9</v>
      </c>
      <c r="E828" s="35">
        <f t="shared" si="443"/>
        <v>1976</v>
      </c>
      <c r="F828" s="35">
        <v>1.2495000000000001</v>
      </c>
      <c r="G828" s="35">
        <v>4.3260000000000005</v>
      </c>
      <c r="H828" s="35">
        <v>13</v>
      </c>
      <c r="I828" s="35">
        <v>0.5292</v>
      </c>
      <c r="J828" s="43">
        <f t="shared" si="393"/>
        <v>0.48686400000000002</v>
      </c>
      <c r="K828" s="35">
        <v>184.15850222</v>
      </c>
    </row>
    <row r="829" spans="2:11" x14ac:dyDescent="0.25">
      <c r="B829" s="35" t="str">
        <f t="shared" si="391"/>
        <v>A2_9_1977</v>
      </c>
      <c r="C829" s="35" t="s">
        <v>66</v>
      </c>
      <c r="D829" s="35">
        <f t="shared" ref="D829:E829" si="444">D397</f>
        <v>9</v>
      </c>
      <c r="E829" s="35">
        <f t="shared" si="444"/>
        <v>1977</v>
      </c>
      <c r="F829" s="35">
        <v>1.2495000000000001</v>
      </c>
      <c r="G829" s="35">
        <v>4.3260000000000005</v>
      </c>
      <c r="H829" s="35">
        <v>13</v>
      </c>
      <c r="I829" s="35">
        <v>0.5292</v>
      </c>
      <c r="J829" s="43">
        <f t="shared" si="393"/>
        <v>0.48686400000000002</v>
      </c>
      <c r="K829" s="35">
        <v>184.15850222</v>
      </c>
    </row>
    <row r="830" spans="2:11" x14ac:dyDescent="0.25">
      <c r="B830" s="35" t="str">
        <f t="shared" si="391"/>
        <v>A2_9_1978</v>
      </c>
      <c r="C830" s="35" t="s">
        <v>66</v>
      </c>
      <c r="D830" s="35">
        <f t="shared" ref="D830:E830" si="445">D398</f>
        <v>9</v>
      </c>
      <c r="E830" s="35">
        <f t="shared" si="445"/>
        <v>1978</v>
      </c>
      <c r="F830" s="35">
        <v>1.2495000000000001</v>
      </c>
      <c r="G830" s="35">
        <v>4.3260000000000005</v>
      </c>
      <c r="H830" s="35">
        <v>13</v>
      </c>
      <c r="I830" s="35">
        <v>0.5292</v>
      </c>
      <c r="J830" s="43">
        <f t="shared" si="393"/>
        <v>0.48686400000000002</v>
      </c>
      <c r="K830" s="35">
        <v>184.15850222</v>
      </c>
    </row>
    <row r="831" spans="2:11" x14ac:dyDescent="0.25">
      <c r="B831" s="35" t="str">
        <f t="shared" si="391"/>
        <v>A2_9_1979</v>
      </c>
      <c r="C831" s="35" t="s">
        <v>66</v>
      </c>
      <c r="D831" s="35">
        <f t="shared" ref="D831:E831" si="446">D399</f>
        <v>9</v>
      </c>
      <c r="E831" s="35">
        <f t="shared" si="446"/>
        <v>1979</v>
      </c>
      <c r="F831" s="35">
        <v>1.1304999999999998</v>
      </c>
      <c r="G831" s="35">
        <v>4.3260000000000005</v>
      </c>
      <c r="H831" s="35">
        <v>12</v>
      </c>
      <c r="I831" s="35">
        <v>0.44519999999999998</v>
      </c>
      <c r="J831" s="43">
        <f t="shared" si="393"/>
        <v>0.409584</v>
      </c>
      <c r="K831" s="35">
        <v>184.15850222</v>
      </c>
    </row>
    <row r="832" spans="2:11" x14ac:dyDescent="0.25">
      <c r="B832" s="35" t="str">
        <f t="shared" si="391"/>
        <v>A2_9_1980</v>
      </c>
      <c r="C832" s="35" t="s">
        <v>66</v>
      </c>
      <c r="D832" s="35">
        <f t="shared" ref="D832:E832" si="447">D400</f>
        <v>9</v>
      </c>
      <c r="E832" s="35">
        <f t="shared" si="447"/>
        <v>1980</v>
      </c>
      <c r="F832" s="35">
        <v>1.1304999999999998</v>
      </c>
      <c r="G832" s="35">
        <v>4.3260000000000005</v>
      </c>
      <c r="H832" s="35">
        <v>12</v>
      </c>
      <c r="I832" s="35">
        <v>0.44519999999999998</v>
      </c>
      <c r="J832" s="43">
        <f t="shared" si="393"/>
        <v>0.409584</v>
      </c>
      <c r="K832" s="35">
        <v>184.15850222</v>
      </c>
    </row>
    <row r="833" spans="2:11" x14ac:dyDescent="0.25">
      <c r="B833" s="35" t="str">
        <f t="shared" si="391"/>
        <v>A2_9_1981</v>
      </c>
      <c r="C833" s="35" t="s">
        <v>66</v>
      </c>
      <c r="D833" s="35">
        <f t="shared" ref="D833:E833" si="448">D401</f>
        <v>9</v>
      </c>
      <c r="E833" s="35">
        <f t="shared" si="448"/>
        <v>1981</v>
      </c>
      <c r="F833" s="35">
        <v>1.1304999999999998</v>
      </c>
      <c r="G833" s="35">
        <v>4.3260000000000005</v>
      </c>
      <c r="H833" s="35">
        <v>12</v>
      </c>
      <c r="I833" s="35">
        <v>0.44519999999999998</v>
      </c>
      <c r="J833" s="43">
        <f t="shared" si="393"/>
        <v>0.409584</v>
      </c>
      <c r="K833" s="35">
        <v>184.15850222</v>
      </c>
    </row>
    <row r="834" spans="2:11" x14ac:dyDescent="0.25">
      <c r="B834" s="35" t="str">
        <f t="shared" si="391"/>
        <v>A2_9_1982</v>
      </c>
      <c r="C834" s="35" t="s">
        <v>66</v>
      </c>
      <c r="D834" s="35">
        <f t="shared" ref="D834:E834" si="449">D402</f>
        <v>9</v>
      </c>
      <c r="E834" s="35">
        <f t="shared" si="449"/>
        <v>1982</v>
      </c>
      <c r="F834" s="35">
        <v>1.1304999999999998</v>
      </c>
      <c r="G834" s="35">
        <v>4.3260000000000005</v>
      </c>
      <c r="H834" s="35">
        <v>12</v>
      </c>
      <c r="I834" s="35">
        <v>0.44519999999999998</v>
      </c>
      <c r="J834" s="43">
        <f t="shared" si="393"/>
        <v>0.409584</v>
      </c>
      <c r="K834" s="35">
        <v>184.15850222</v>
      </c>
    </row>
    <row r="835" spans="2:11" x14ac:dyDescent="0.25">
      <c r="B835" s="35" t="str">
        <f t="shared" si="391"/>
        <v>A2_9_1983</v>
      </c>
      <c r="C835" s="35" t="s">
        <v>66</v>
      </c>
      <c r="D835" s="35">
        <f t="shared" ref="D835:E835" si="450">D403</f>
        <v>9</v>
      </c>
      <c r="E835" s="35">
        <f t="shared" si="450"/>
        <v>1983</v>
      </c>
      <c r="F835" s="35">
        <v>1.1304999999999998</v>
      </c>
      <c r="G835" s="35">
        <v>4.3260000000000005</v>
      </c>
      <c r="H835" s="35">
        <v>12</v>
      </c>
      <c r="I835" s="35">
        <v>0.44519999999999998</v>
      </c>
      <c r="J835" s="43">
        <f t="shared" si="393"/>
        <v>0.409584</v>
      </c>
      <c r="K835" s="35">
        <v>184.15850222</v>
      </c>
    </row>
    <row r="836" spans="2:11" x14ac:dyDescent="0.25">
      <c r="B836" s="35" t="str">
        <f t="shared" si="391"/>
        <v>A2_9_1984</v>
      </c>
      <c r="C836" s="35" t="s">
        <v>66</v>
      </c>
      <c r="D836" s="35">
        <f t="shared" ref="D836:E836" si="451">D404</f>
        <v>9</v>
      </c>
      <c r="E836" s="35">
        <f t="shared" si="451"/>
        <v>1984</v>
      </c>
      <c r="F836" s="35">
        <v>1.071</v>
      </c>
      <c r="G836" s="35">
        <v>4.3260000000000005</v>
      </c>
      <c r="H836" s="35">
        <v>11</v>
      </c>
      <c r="I836" s="35">
        <v>0.44519999999999998</v>
      </c>
      <c r="J836" s="43">
        <f t="shared" si="393"/>
        <v>0.409584</v>
      </c>
      <c r="K836" s="35">
        <v>184.15850222</v>
      </c>
    </row>
    <row r="837" spans="2:11" x14ac:dyDescent="0.25">
      <c r="B837" s="35" t="str">
        <f t="shared" si="391"/>
        <v>A2_9_1985</v>
      </c>
      <c r="C837" s="35" t="s">
        <v>66</v>
      </c>
      <c r="D837" s="35">
        <f t="shared" ref="D837:E837" si="452">D405</f>
        <v>9</v>
      </c>
      <c r="E837" s="35">
        <f t="shared" si="452"/>
        <v>1985</v>
      </c>
      <c r="F837" s="35">
        <v>1.071</v>
      </c>
      <c r="G837" s="35">
        <v>4.3260000000000005</v>
      </c>
      <c r="H837" s="35">
        <v>11</v>
      </c>
      <c r="I837" s="35">
        <v>0.44519999999999998</v>
      </c>
      <c r="J837" s="43">
        <f t="shared" si="393"/>
        <v>0.409584</v>
      </c>
      <c r="K837" s="35">
        <v>184.15850222</v>
      </c>
    </row>
    <row r="838" spans="2:11" x14ac:dyDescent="0.25">
      <c r="B838" s="35" t="str">
        <f t="shared" si="391"/>
        <v>A2_9_1986</v>
      </c>
      <c r="C838" s="35" t="s">
        <v>66</v>
      </c>
      <c r="D838" s="35">
        <f t="shared" ref="D838:E838" si="453">D406</f>
        <v>9</v>
      </c>
      <c r="E838" s="35">
        <f t="shared" si="453"/>
        <v>1986</v>
      </c>
      <c r="F838" s="35">
        <v>1.071</v>
      </c>
      <c r="G838" s="35">
        <v>4.3260000000000005</v>
      </c>
      <c r="H838" s="35">
        <v>11</v>
      </c>
      <c r="I838" s="35">
        <v>0.44519999999999998</v>
      </c>
      <c r="J838" s="43">
        <f t="shared" si="393"/>
        <v>0.409584</v>
      </c>
      <c r="K838" s="35">
        <v>184.15850222</v>
      </c>
    </row>
    <row r="839" spans="2:11" x14ac:dyDescent="0.25">
      <c r="B839" s="35" t="str">
        <f t="shared" si="391"/>
        <v>A2_9_1987</v>
      </c>
      <c r="C839" s="35" t="s">
        <v>66</v>
      </c>
      <c r="D839" s="35">
        <f t="shared" ref="D839:E839" si="454">D407</f>
        <v>9</v>
      </c>
      <c r="E839" s="35">
        <f t="shared" si="454"/>
        <v>1987</v>
      </c>
      <c r="F839" s="35">
        <v>0.99959999999999993</v>
      </c>
      <c r="G839" s="35">
        <v>4.2229999999999999</v>
      </c>
      <c r="H839" s="35">
        <v>11</v>
      </c>
      <c r="I839" s="35">
        <v>0.44519999999999998</v>
      </c>
      <c r="J839" s="43">
        <f t="shared" si="393"/>
        <v>0.409584</v>
      </c>
      <c r="K839" s="35">
        <v>184.15850222</v>
      </c>
    </row>
    <row r="840" spans="2:11" x14ac:dyDescent="0.25">
      <c r="B840" s="35" t="str">
        <f t="shared" si="391"/>
        <v>A2_9_1988</v>
      </c>
      <c r="C840" s="35" t="s">
        <v>66</v>
      </c>
      <c r="D840" s="35">
        <f t="shared" ref="D840:E840" si="455">D408</f>
        <v>9</v>
      </c>
      <c r="E840" s="35">
        <f t="shared" si="455"/>
        <v>1988</v>
      </c>
      <c r="F840" s="35">
        <v>0.99959999999999993</v>
      </c>
      <c r="G840" s="35">
        <v>4.2229999999999999</v>
      </c>
      <c r="H840" s="35">
        <v>11</v>
      </c>
      <c r="I840" s="35">
        <v>0.44519999999999998</v>
      </c>
      <c r="J840" s="43">
        <f t="shared" si="393"/>
        <v>0.409584</v>
      </c>
      <c r="K840" s="35">
        <v>184.15850222</v>
      </c>
    </row>
    <row r="841" spans="2:11" x14ac:dyDescent="0.25">
      <c r="B841" s="35" t="str">
        <f t="shared" si="391"/>
        <v>A2_9_1989</v>
      </c>
      <c r="C841" s="35" t="s">
        <v>66</v>
      </c>
      <c r="D841" s="35">
        <f t="shared" ref="D841:E841" si="456">D409</f>
        <v>9</v>
      </c>
      <c r="E841" s="35">
        <f t="shared" si="456"/>
        <v>1989</v>
      </c>
      <c r="F841" s="35">
        <v>0.99959999999999993</v>
      </c>
      <c r="G841" s="35">
        <v>4.2229999999999999</v>
      </c>
      <c r="H841" s="35">
        <v>11</v>
      </c>
      <c r="I841" s="35">
        <v>0.44519999999999998</v>
      </c>
      <c r="J841" s="43">
        <f t="shared" si="393"/>
        <v>0.409584</v>
      </c>
      <c r="K841" s="35">
        <v>184.15850222</v>
      </c>
    </row>
    <row r="842" spans="2:11" x14ac:dyDescent="0.25">
      <c r="B842" s="35" t="str">
        <f t="shared" ref="B842:B905" si="457">C842&amp;"_"&amp;D842&amp;"_"&amp;E842</f>
        <v>A2_9_1990</v>
      </c>
      <c r="C842" s="35" t="s">
        <v>66</v>
      </c>
      <c r="D842" s="35">
        <f t="shared" ref="D842:E842" si="458">D410</f>
        <v>9</v>
      </c>
      <c r="E842" s="35">
        <f t="shared" si="458"/>
        <v>1990</v>
      </c>
      <c r="F842" s="35">
        <v>0.99959999999999993</v>
      </c>
      <c r="G842" s="35">
        <v>4.2229999999999999</v>
      </c>
      <c r="H842" s="35">
        <v>11</v>
      </c>
      <c r="I842" s="35">
        <v>0.44519999999999998</v>
      </c>
      <c r="J842" s="43">
        <f t="shared" ref="J842:J905" si="459">0.92*I842</f>
        <v>0.409584</v>
      </c>
      <c r="K842" s="35">
        <v>184.15850222</v>
      </c>
    </row>
    <row r="843" spans="2:11" x14ac:dyDescent="0.25">
      <c r="B843" s="35" t="str">
        <f t="shared" si="457"/>
        <v>A2_9_1991</v>
      </c>
      <c r="C843" s="35" t="s">
        <v>66</v>
      </c>
      <c r="D843" s="35">
        <f t="shared" ref="D843:E843" si="460">D411</f>
        <v>9</v>
      </c>
      <c r="E843" s="35">
        <f t="shared" si="460"/>
        <v>1991</v>
      </c>
      <c r="F843" s="35">
        <v>0.99959999999999993</v>
      </c>
      <c r="G843" s="35">
        <v>4.2229999999999999</v>
      </c>
      <c r="H843" s="35">
        <v>11</v>
      </c>
      <c r="I843" s="35">
        <v>0.44519999999999998</v>
      </c>
      <c r="J843" s="43">
        <f t="shared" si="459"/>
        <v>0.409584</v>
      </c>
      <c r="K843" s="35">
        <v>184.15850222</v>
      </c>
    </row>
    <row r="844" spans="2:11" x14ac:dyDescent="0.25">
      <c r="B844" s="35" t="str">
        <f t="shared" si="457"/>
        <v>A2_9_1992</v>
      </c>
      <c r="C844" s="35" t="s">
        <v>66</v>
      </c>
      <c r="D844" s="35">
        <f t="shared" ref="D844:E844" si="461">D412</f>
        <v>9</v>
      </c>
      <c r="E844" s="35">
        <f t="shared" si="461"/>
        <v>1992</v>
      </c>
      <c r="F844" s="35">
        <v>0.99959999999999993</v>
      </c>
      <c r="G844" s="35">
        <v>4.2229999999999999</v>
      </c>
      <c r="H844" s="35">
        <v>11</v>
      </c>
      <c r="I844" s="35">
        <v>0.44519999999999998</v>
      </c>
      <c r="J844" s="43">
        <f t="shared" si="459"/>
        <v>0.409584</v>
      </c>
      <c r="K844" s="35">
        <v>184.15850222</v>
      </c>
    </row>
    <row r="845" spans="2:11" x14ac:dyDescent="0.25">
      <c r="B845" s="35" t="str">
        <f t="shared" si="457"/>
        <v>A2_9_1993</v>
      </c>
      <c r="C845" s="35" t="s">
        <v>66</v>
      </c>
      <c r="D845" s="35">
        <f t="shared" ref="D845:E845" si="462">D413</f>
        <v>9</v>
      </c>
      <c r="E845" s="35">
        <f t="shared" si="462"/>
        <v>1993</v>
      </c>
      <c r="F845" s="35">
        <v>0.99959999999999993</v>
      </c>
      <c r="G845" s="35">
        <v>4.2229999999999999</v>
      </c>
      <c r="H845" s="35">
        <v>11</v>
      </c>
      <c r="I845" s="35">
        <v>0.44519999999999998</v>
      </c>
      <c r="J845" s="43">
        <f t="shared" si="459"/>
        <v>0.409584</v>
      </c>
      <c r="K845" s="35">
        <v>184.15850222</v>
      </c>
    </row>
    <row r="846" spans="2:11" x14ac:dyDescent="0.25">
      <c r="B846" s="35" t="str">
        <f t="shared" si="457"/>
        <v>A2_9_1994</v>
      </c>
      <c r="C846" s="35" t="s">
        <v>66</v>
      </c>
      <c r="D846" s="35">
        <f t="shared" ref="D846:E846" si="463">D414</f>
        <v>9</v>
      </c>
      <c r="E846" s="35">
        <f t="shared" si="463"/>
        <v>1994</v>
      </c>
      <c r="F846" s="35">
        <v>0.99959999999999993</v>
      </c>
      <c r="G846" s="35">
        <v>4.2229999999999999</v>
      </c>
      <c r="H846" s="35">
        <v>11</v>
      </c>
      <c r="I846" s="35">
        <v>0.44519999999999998</v>
      </c>
      <c r="J846" s="43">
        <f t="shared" si="459"/>
        <v>0.409584</v>
      </c>
      <c r="K846" s="35">
        <v>184.15850222</v>
      </c>
    </row>
    <row r="847" spans="2:11" x14ac:dyDescent="0.25">
      <c r="B847" s="35" t="str">
        <f t="shared" si="457"/>
        <v>A2_9_1995</v>
      </c>
      <c r="C847" s="35" t="s">
        <v>66</v>
      </c>
      <c r="D847" s="35">
        <f t="shared" ref="D847:E847" si="464">D415</f>
        <v>9</v>
      </c>
      <c r="E847" s="35">
        <f t="shared" si="464"/>
        <v>1995</v>
      </c>
      <c r="F847" s="35">
        <v>0.99959999999999993</v>
      </c>
      <c r="G847" s="35">
        <v>4.2229999999999999</v>
      </c>
      <c r="H847" s="35">
        <v>11</v>
      </c>
      <c r="I847" s="35">
        <v>0.44519999999999998</v>
      </c>
      <c r="J847" s="43">
        <f t="shared" si="459"/>
        <v>0.409584</v>
      </c>
      <c r="K847" s="35">
        <v>184.15850222</v>
      </c>
    </row>
    <row r="848" spans="2:11" x14ac:dyDescent="0.25">
      <c r="B848" s="35" t="str">
        <f t="shared" si="457"/>
        <v>A2_9_1996</v>
      </c>
      <c r="C848" s="35" t="s">
        <v>66</v>
      </c>
      <c r="D848" s="35">
        <f t="shared" ref="D848:E848" si="465">D416</f>
        <v>9</v>
      </c>
      <c r="E848" s="35">
        <f t="shared" si="465"/>
        <v>1996</v>
      </c>
      <c r="F848" s="35">
        <v>0.99959999999999993</v>
      </c>
      <c r="G848" s="35">
        <v>4.2229999999999999</v>
      </c>
      <c r="H848" s="35">
        <v>11</v>
      </c>
      <c r="I848" s="35">
        <v>0.44519999999999998</v>
      </c>
      <c r="J848" s="43">
        <f t="shared" si="459"/>
        <v>0.409584</v>
      </c>
      <c r="K848" s="35">
        <v>184.15850222</v>
      </c>
    </row>
    <row r="849" spans="2:11" x14ac:dyDescent="0.25">
      <c r="B849" s="35" t="str">
        <f t="shared" si="457"/>
        <v>A2_9_1997</v>
      </c>
      <c r="C849" s="35" t="s">
        <v>66</v>
      </c>
      <c r="D849" s="35">
        <f t="shared" ref="D849:E849" si="466">D417</f>
        <v>9</v>
      </c>
      <c r="E849" s="35">
        <f t="shared" si="466"/>
        <v>1997</v>
      </c>
      <c r="F849" s="35">
        <v>0.99959999999999993</v>
      </c>
      <c r="G849" s="35">
        <v>4.2229999999999999</v>
      </c>
      <c r="H849" s="35">
        <v>11</v>
      </c>
      <c r="I849" s="35">
        <v>0.44519999999999998</v>
      </c>
      <c r="J849" s="43">
        <f t="shared" si="459"/>
        <v>0.409584</v>
      </c>
      <c r="K849" s="35">
        <v>184.15850222</v>
      </c>
    </row>
    <row r="850" spans="2:11" x14ac:dyDescent="0.25">
      <c r="B850" s="35" t="str">
        <f t="shared" si="457"/>
        <v>A2_9_1998</v>
      </c>
      <c r="C850" s="35" t="s">
        <v>66</v>
      </c>
      <c r="D850" s="35">
        <f t="shared" ref="D850:E850" si="467">D418</f>
        <v>9</v>
      </c>
      <c r="E850" s="35">
        <f t="shared" si="467"/>
        <v>1998</v>
      </c>
      <c r="F850" s="35">
        <v>0.99959999999999993</v>
      </c>
      <c r="G850" s="35">
        <v>4.2229999999999999</v>
      </c>
      <c r="H850" s="35">
        <v>11</v>
      </c>
      <c r="I850" s="35">
        <v>0.44519999999999998</v>
      </c>
      <c r="J850" s="43">
        <f t="shared" si="459"/>
        <v>0.409584</v>
      </c>
      <c r="K850" s="35">
        <v>184.15850222</v>
      </c>
    </row>
    <row r="851" spans="2:11" x14ac:dyDescent="0.25">
      <c r="B851" s="35" t="str">
        <f t="shared" si="457"/>
        <v>A2_9_1999</v>
      </c>
      <c r="C851" s="35" t="s">
        <v>66</v>
      </c>
      <c r="D851" s="35">
        <f t="shared" ref="D851:E851" si="468">D419</f>
        <v>9</v>
      </c>
      <c r="E851" s="35">
        <f t="shared" si="468"/>
        <v>1999</v>
      </c>
      <c r="F851" s="35">
        <v>0.80920000000000003</v>
      </c>
      <c r="G851" s="35">
        <v>2.7810000000000001</v>
      </c>
      <c r="H851" s="35">
        <v>8.17</v>
      </c>
      <c r="I851" s="35">
        <v>0.31919999999999998</v>
      </c>
      <c r="J851" s="43">
        <f t="shared" si="459"/>
        <v>0.29366399999999998</v>
      </c>
      <c r="K851" s="35">
        <v>184.15850222</v>
      </c>
    </row>
    <row r="852" spans="2:11" x14ac:dyDescent="0.25">
      <c r="B852" s="35" t="str">
        <f t="shared" si="457"/>
        <v>A2_9_2000</v>
      </c>
      <c r="C852" s="35" t="s">
        <v>66</v>
      </c>
      <c r="D852" s="35">
        <f t="shared" ref="D852:E852" si="469">D420</f>
        <v>9</v>
      </c>
      <c r="E852" s="35">
        <f t="shared" si="469"/>
        <v>2000</v>
      </c>
      <c r="F852" s="35">
        <v>0.80920000000000003</v>
      </c>
      <c r="G852" s="35">
        <v>2.7810000000000001</v>
      </c>
      <c r="H852" s="35">
        <v>7.31</v>
      </c>
      <c r="I852" s="35">
        <v>0.31919999999999998</v>
      </c>
      <c r="J852" s="43">
        <f t="shared" si="459"/>
        <v>0.29366399999999998</v>
      </c>
      <c r="K852" s="35">
        <v>184.15850222</v>
      </c>
    </row>
    <row r="853" spans="2:11" x14ac:dyDescent="0.25">
      <c r="B853" s="35" t="str">
        <f t="shared" si="457"/>
        <v>A2_9_2001</v>
      </c>
      <c r="C853" s="35" t="s">
        <v>66</v>
      </c>
      <c r="D853" s="35">
        <f t="shared" ref="D853:E853" si="470">D421</f>
        <v>9</v>
      </c>
      <c r="E853" s="35">
        <f t="shared" si="470"/>
        <v>2001</v>
      </c>
      <c r="F853" s="35">
        <v>0.80920000000000003</v>
      </c>
      <c r="G853" s="35">
        <v>2.7810000000000001</v>
      </c>
      <c r="H853" s="35">
        <v>7.31</v>
      </c>
      <c r="I853" s="35">
        <v>0.31919999999999998</v>
      </c>
      <c r="J853" s="43">
        <f t="shared" si="459"/>
        <v>0.29366399999999998</v>
      </c>
      <c r="K853" s="35">
        <v>184.15850222</v>
      </c>
    </row>
    <row r="854" spans="2:11" x14ac:dyDescent="0.25">
      <c r="B854" s="35" t="str">
        <f t="shared" si="457"/>
        <v>A2_9_2002</v>
      </c>
      <c r="C854" s="35" t="s">
        <v>66</v>
      </c>
      <c r="D854" s="35">
        <f t="shared" ref="D854:E854" si="471">D422</f>
        <v>9</v>
      </c>
      <c r="E854" s="35">
        <f t="shared" si="471"/>
        <v>2002</v>
      </c>
      <c r="F854" s="35">
        <v>0.80920000000000003</v>
      </c>
      <c r="G854" s="35">
        <v>2.7810000000000001</v>
      </c>
      <c r="H854" s="35">
        <v>7.31</v>
      </c>
      <c r="I854" s="35">
        <v>0.31919999999999998</v>
      </c>
      <c r="J854" s="43">
        <f t="shared" si="459"/>
        <v>0.29366399999999998</v>
      </c>
      <c r="K854" s="35">
        <v>184.15850222</v>
      </c>
    </row>
    <row r="855" spans="2:11" x14ac:dyDescent="0.25">
      <c r="B855" s="35" t="str">
        <f t="shared" si="457"/>
        <v>A2_9_2003</v>
      </c>
      <c r="C855" s="35" t="s">
        <v>66</v>
      </c>
      <c r="D855" s="35">
        <f t="shared" ref="D855:E855" si="472">D423</f>
        <v>9</v>
      </c>
      <c r="E855" s="35">
        <f t="shared" si="472"/>
        <v>2003</v>
      </c>
      <c r="F855" s="35">
        <v>0.80920000000000003</v>
      </c>
      <c r="G855" s="35">
        <v>2.7810000000000001</v>
      </c>
      <c r="H855" s="35">
        <v>7.31</v>
      </c>
      <c r="I855" s="35">
        <v>0.31919999999999998</v>
      </c>
      <c r="J855" s="43">
        <f t="shared" si="459"/>
        <v>0.29366399999999998</v>
      </c>
      <c r="K855" s="35">
        <v>184.15850222</v>
      </c>
    </row>
    <row r="856" spans="2:11" x14ac:dyDescent="0.25">
      <c r="B856" s="35" t="str">
        <f t="shared" si="457"/>
        <v>A2_9_2004</v>
      </c>
      <c r="C856" s="35" t="s">
        <v>66</v>
      </c>
      <c r="D856" s="35">
        <f t="shared" ref="D856:E856" si="473">D424</f>
        <v>9</v>
      </c>
      <c r="E856" s="35">
        <f t="shared" si="473"/>
        <v>2004</v>
      </c>
      <c r="F856" s="35">
        <v>0.80920000000000003</v>
      </c>
      <c r="G856" s="35">
        <v>2.7810000000000001</v>
      </c>
      <c r="H856" s="35">
        <v>7.31</v>
      </c>
      <c r="I856" s="35">
        <v>0.31919999999999998</v>
      </c>
      <c r="J856" s="43">
        <f t="shared" si="459"/>
        <v>0.29366399999999998</v>
      </c>
      <c r="K856" s="35">
        <v>184.15850222</v>
      </c>
    </row>
    <row r="857" spans="2:11" x14ac:dyDescent="0.25">
      <c r="B857" s="35" t="str">
        <f t="shared" si="457"/>
        <v>A2_9_2005</v>
      </c>
      <c r="C857" s="35" t="s">
        <v>66</v>
      </c>
      <c r="D857" s="35">
        <f t="shared" ref="D857:E857" si="474">D425</f>
        <v>9</v>
      </c>
      <c r="E857" s="35">
        <f t="shared" si="474"/>
        <v>2005</v>
      </c>
      <c r="F857" s="35">
        <v>0.80920000000000003</v>
      </c>
      <c r="G857" s="35">
        <v>2.7810000000000001</v>
      </c>
      <c r="H857" s="35">
        <v>7.31</v>
      </c>
      <c r="I857" s="35">
        <v>0.31919999999999998</v>
      </c>
      <c r="J857" s="43">
        <f t="shared" si="459"/>
        <v>0.29366399999999998</v>
      </c>
      <c r="K857" s="35">
        <v>184.15850222</v>
      </c>
    </row>
    <row r="858" spans="2:11" x14ac:dyDescent="0.25">
      <c r="B858" s="35" t="str">
        <f t="shared" si="457"/>
        <v>A2_9_2006</v>
      </c>
      <c r="C858" s="35" t="s">
        <v>66</v>
      </c>
      <c r="D858" s="35">
        <f t="shared" ref="D858:E858" si="475">D426</f>
        <v>9</v>
      </c>
      <c r="E858" s="35">
        <f t="shared" si="475"/>
        <v>2006</v>
      </c>
      <c r="F858" s="35">
        <v>0.80920000000000003</v>
      </c>
      <c r="G858" s="35">
        <v>2.7810000000000001</v>
      </c>
      <c r="H858" s="35">
        <v>7.31</v>
      </c>
      <c r="I858" s="35">
        <v>0.31919999999999998</v>
      </c>
      <c r="J858" s="43">
        <f t="shared" si="459"/>
        <v>0.29366399999999998</v>
      </c>
      <c r="K858" s="35">
        <v>184.15850222</v>
      </c>
    </row>
    <row r="859" spans="2:11" x14ac:dyDescent="0.25">
      <c r="B859" s="35" t="str">
        <f t="shared" si="457"/>
        <v>A2_9_2007</v>
      </c>
      <c r="C859" s="35" t="s">
        <v>66</v>
      </c>
      <c r="D859" s="35">
        <f t="shared" ref="D859:E859" si="476">D427</f>
        <v>9</v>
      </c>
      <c r="E859" s="35">
        <f t="shared" si="476"/>
        <v>2007</v>
      </c>
      <c r="F859" s="35">
        <v>0.80920000000000003</v>
      </c>
      <c r="G859" s="35">
        <v>3.73</v>
      </c>
      <c r="H859" s="35">
        <v>5.5289999999999999</v>
      </c>
      <c r="I859" s="35">
        <v>0.2</v>
      </c>
      <c r="J859" s="43">
        <f t="shared" si="459"/>
        <v>0.18400000000000002</v>
      </c>
      <c r="K859" s="35">
        <v>184.15850222</v>
      </c>
    </row>
    <row r="860" spans="2:11" x14ac:dyDescent="0.25">
      <c r="B860" s="35" t="str">
        <f t="shared" si="457"/>
        <v>A2_9_2008</v>
      </c>
      <c r="C860" s="35" t="s">
        <v>66</v>
      </c>
      <c r="D860" s="35">
        <f t="shared" ref="D860:E860" si="477">D428</f>
        <v>9</v>
      </c>
      <c r="E860" s="35">
        <f t="shared" si="477"/>
        <v>2008</v>
      </c>
      <c r="F860" s="35">
        <v>0.80920000000000003</v>
      </c>
      <c r="G860" s="35">
        <v>3.73</v>
      </c>
      <c r="H860" s="35">
        <v>5.5289999999999999</v>
      </c>
      <c r="I860" s="35">
        <v>0.2</v>
      </c>
      <c r="J860" s="43">
        <f t="shared" si="459"/>
        <v>0.18400000000000002</v>
      </c>
      <c r="K860" s="35">
        <v>184.15850222</v>
      </c>
    </row>
    <row r="861" spans="2:11" x14ac:dyDescent="0.25">
      <c r="B861" s="35" t="str">
        <f t="shared" si="457"/>
        <v>A2_9_2009</v>
      </c>
      <c r="C861" s="35" t="s">
        <v>66</v>
      </c>
      <c r="D861" s="35">
        <f t="shared" ref="D861:E861" si="478">D429</f>
        <v>9</v>
      </c>
      <c r="E861" s="35">
        <f t="shared" si="478"/>
        <v>2009</v>
      </c>
      <c r="F861" s="35">
        <v>0.80920000000000003</v>
      </c>
      <c r="G861" s="35">
        <v>3.73</v>
      </c>
      <c r="H861" s="35">
        <v>5.5289999999999999</v>
      </c>
      <c r="I861" s="35">
        <v>0.2</v>
      </c>
      <c r="J861" s="43">
        <f t="shared" si="459"/>
        <v>0.18400000000000002</v>
      </c>
      <c r="K861" s="35">
        <v>184.15850222</v>
      </c>
    </row>
    <row r="862" spans="2:11" x14ac:dyDescent="0.25">
      <c r="B862" s="35" t="str">
        <f t="shared" si="457"/>
        <v>A2_9_2010</v>
      </c>
      <c r="C862" s="35" t="s">
        <v>66</v>
      </c>
      <c r="D862" s="35">
        <f t="shared" ref="D862:E862" si="479">D430</f>
        <v>9</v>
      </c>
      <c r="E862" s="35">
        <f t="shared" si="479"/>
        <v>2010</v>
      </c>
      <c r="F862" s="35">
        <v>0.80920000000000003</v>
      </c>
      <c r="G862" s="35">
        <v>3.73</v>
      </c>
      <c r="H862" s="35">
        <v>5.5289999999999999</v>
      </c>
      <c r="I862" s="35">
        <v>0.2</v>
      </c>
      <c r="J862" s="43">
        <f t="shared" si="459"/>
        <v>0.18400000000000002</v>
      </c>
      <c r="K862" s="35">
        <v>184.15850222</v>
      </c>
    </row>
    <row r="863" spans="2:11" x14ac:dyDescent="0.25">
      <c r="B863" s="35" t="str">
        <f t="shared" si="457"/>
        <v>A2_9_2011</v>
      </c>
      <c r="C863" s="35" t="s">
        <v>66</v>
      </c>
      <c r="D863" s="35">
        <f t="shared" ref="D863:E863" si="480">D431</f>
        <v>9</v>
      </c>
      <c r="E863" s="35">
        <f t="shared" si="480"/>
        <v>2011</v>
      </c>
      <c r="F863" s="35">
        <v>0.80920000000000003</v>
      </c>
      <c r="G863" s="35">
        <v>3.73</v>
      </c>
      <c r="H863" s="35">
        <v>5.5289999999999999</v>
      </c>
      <c r="I863" s="35">
        <v>0.2</v>
      </c>
      <c r="J863" s="43">
        <f t="shared" si="459"/>
        <v>0.18400000000000002</v>
      </c>
      <c r="K863" s="35">
        <v>184.15850222</v>
      </c>
    </row>
    <row r="864" spans="2:11" x14ac:dyDescent="0.25">
      <c r="B864" s="35" t="str">
        <f t="shared" si="457"/>
        <v>A2_9_2012</v>
      </c>
      <c r="C864" s="35" t="s">
        <v>66</v>
      </c>
      <c r="D864" s="35">
        <f t="shared" ref="D864:E864" si="481">D432</f>
        <v>9</v>
      </c>
      <c r="E864" s="35">
        <f t="shared" si="481"/>
        <v>2012</v>
      </c>
      <c r="F864" s="35">
        <v>0.80920000000000003</v>
      </c>
      <c r="G864" s="35">
        <v>3.73</v>
      </c>
      <c r="H864" s="35">
        <v>5.5289999999999999</v>
      </c>
      <c r="I864" s="35">
        <v>0.2</v>
      </c>
      <c r="J864" s="43">
        <f t="shared" si="459"/>
        <v>0.18400000000000002</v>
      </c>
      <c r="K864" s="35">
        <v>184.15850222</v>
      </c>
    </row>
    <row r="865" spans="2:11" x14ac:dyDescent="0.25">
      <c r="B865" s="35" t="str">
        <f t="shared" si="457"/>
        <v>A2_9_2013</v>
      </c>
      <c r="C865" s="35" t="s">
        <v>66</v>
      </c>
      <c r="D865" s="35">
        <f t="shared" ref="D865:E865" si="482">D433</f>
        <v>9</v>
      </c>
      <c r="E865" s="35">
        <f t="shared" si="482"/>
        <v>2013</v>
      </c>
      <c r="F865" s="35">
        <v>0.80920000000000003</v>
      </c>
      <c r="G865" s="35">
        <v>3.73</v>
      </c>
      <c r="H865" s="35">
        <v>5.5289999999999999</v>
      </c>
      <c r="I865" s="35">
        <v>0.2</v>
      </c>
      <c r="J865" s="43">
        <f t="shared" si="459"/>
        <v>0.18400000000000002</v>
      </c>
      <c r="K865" s="35">
        <v>184.15850222</v>
      </c>
    </row>
    <row r="866" spans="2:11" x14ac:dyDescent="0.25">
      <c r="B866" s="35" t="str">
        <f t="shared" si="457"/>
        <v>A2_9_2014</v>
      </c>
      <c r="C866" s="35" t="s">
        <v>66</v>
      </c>
      <c r="D866" s="35">
        <f t="shared" ref="D866:E866" si="483">D434</f>
        <v>9</v>
      </c>
      <c r="E866" s="35">
        <f t="shared" si="483"/>
        <v>2014</v>
      </c>
      <c r="F866" s="35">
        <v>0.80920000000000003</v>
      </c>
      <c r="G866" s="35">
        <v>3.75</v>
      </c>
      <c r="H866" s="35">
        <v>4.9400000000000004</v>
      </c>
      <c r="I866" s="35">
        <v>0.25</v>
      </c>
      <c r="J866" s="43">
        <f t="shared" si="459"/>
        <v>0.23</v>
      </c>
      <c r="K866" s="35">
        <v>184.15850222</v>
      </c>
    </row>
    <row r="867" spans="2:11" x14ac:dyDescent="0.25">
      <c r="B867" s="35" t="str">
        <f t="shared" si="457"/>
        <v>A2_9_2015</v>
      </c>
      <c r="C867" s="35" t="s">
        <v>66</v>
      </c>
      <c r="D867" s="35">
        <f t="shared" ref="D867:E867" si="484">D435</f>
        <v>9</v>
      </c>
      <c r="E867" s="35">
        <f t="shared" si="484"/>
        <v>2015</v>
      </c>
      <c r="F867" s="35">
        <v>0.80920000000000003</v>
      </c>
      <c r="G867" s="35">
        <v>3.75</v>
      </c>
      <c r="H867" s="35">
        <v>4.9400000000000004</v>
      </c>
      <c r="I867" s="35">
        <v>0.25</v>
      </c>
      <c r="J867" s="43">
        <f t="shared" si="459"/>
        <v>0.23</v>
      </c>
      <c r="K867" s="35">
        <v>184.15850222</v>
      </c>
    </row>
    <row r="868" spans="2:11" x14ac:dyDescent="0.25">
      <c r="B868" s="35" t="str">
        <f t="shared" si="457"/>
        <v>A2_9_2016</v>
      </c>
      <c r="C868" s="35" t="s">
        <v>66</v>
      </c>
      <c r="D868" s="35">
        <f t="shared" ref="D868:E868" si="485">D436</f>
        <v>9</v>
      </c>
      <c r="E868" s="35">
        <f t="shared" si="485"/>
        <v>2016</v>
      </c>
      <c r="F868" s="35">
        <v>0.1772946</v>
      </c>
      <c r="G868" s="35">
        <v>3.75</v>
      </c>
      <c r="H868" s="35">
        <v>1.3</v>
      </c>
      <c r="I868" s="35">
        <v>0.03</v>
      </c>
      <c r="J868" s="43">
        <f t="shared" si="459"/>
        <v>2.76E-2</v>
      </c>
      <c r="K868" s="35">
        <v>184.15850222</v>
      </c>
    </row>
    <row r="869" spans="2:11" x14ac:dyDescent="0.25">
      <c r="B869" s="35" t="str">
        <f t="shared" si="457"/>
        <v>A2_9_2017</v>
      </c>
      <c r="C869" s="35" t="s">
        <v>66</v>
      </c>
      <c r="D869" s="35">
        <f t="shared" ref="D869:E869" si="486">D437</f>
        <v>9</v>
      </c>
      <c r="E869" s="35">
        <f t="shared" si="486"/>
        <v>2017</v>
      </c>
      <c r="F869" s="35">
        <v>0.1772946</v>
      </c>
      <c r="G869" s="35">
        <v>3.75</v>
      </c>
      <c r="H869" s="35">
        <v>1.3</v>
      </c>
      <c r="I869" s="35">
        <v>0.03</v>
      </c>
      <c r="J869" s="43">
        <f t="shared" si="459"/>
        <v>2.76E-2</v>
      </c>
      <c r="K869" s="35">
        <v>184.15850222</v>
      </c>
    </row>
    <row r="870" spans="2:11" x14ac:dyDescent="0.25">
      <c r="B870" s="35" t="str">
        <f t="shared" si="457"/>
        <v>A2_9_2018</v>
      </c>
      <c r="C870" s="35" t="s">
        <v>66</v>
      </c>
      <c r="D870" s="35">
        <f t="shared" ref="D870:E870" si="487">D438</f>
        <v>9</v>
      </c>
      <c r="E870" s="35">
        <f t="shared" si="487"/>
        <v>2018</v>
      </c>
      <c r="F870" s="35">
        <v>0.1772946</v>
      </c>
      <c r="G870" s="35">
        <v>3.75</v>
      </c>
      <c r="H870" s="35">
        <v>1.3</v>
      </c>
      <c r="I870" s="35">
        <v>0.03</v>
      </c>
      <c r="J870" s="43">
        <f t="shared" si="459"/>
        <v>2.76E-2</v>
      </c>
      <c r="K870" s="35">
        <v>184.15850222</v>
      </c>
    </row>
    <row r="871" spans="2:11" x14ac:dyDescent="0.25">
      <c r="B871" s="35" t="str">
        <f t="shared" si="457"/>
        <v>A2_9_2019</v>
      </c>
      <c r="C871" s="35" t="s">
        <v>66</v>
      </c>
      <c r="D871" s="35">
        <f t="shared" ref="D871:E871" si="488">D439</f>
        <v>9</v>
      </c>
      <c r="E871" s="35">
        <f t="shared" si="488"/>
        <v>2019</v>
      </c>
      <c r="F871" s="35">
        <v>0.1772946</v>
      </c>
      <c r="G871" s="35">
        <v>3.75</v>
      </c>
      <c r="H871" s="35">
        <v>1.3</v>
      </c>
      <c r="I871" s="35">
        <v>0.03</v>
      </c>
      <c r="J871" s="43">
        <f t="shared" si="459"/>
        <v>2.76E-2</v>
      </c>
      <c r="K871" s="35">
        <v>184.15850222</v>
      </c>
    </row>
    <row r="872" spans="2:11" x14ac:dyDescent="0.25">
      <c r="B872" s="35" t="str">
        <f t="shared" si="457"/>
        <v>A2_9_2020</v>
      </c>
      <c r="C872" s="35" t="s">
        <v>66</v>
      </c>
      <c r="D872" s="35">
        <f t="shared" ref="D872:E872" si="489">D440</f>
        <v>9</v>
      </c>
      <c r="E872" s="35">
        <f t="shared" si="489"/>
        <v>2020</v>
      </c>
      <c r="F872" s="35">
        <v>0.1772946</v>
      </c>
      <c r="G872" s="35">
        <v>3.75</v>
      </c>
      <c r="H872" s="35">
        <v>1.3</v>
      </c>
      <c r="I872" s="35">
        <v>0.03</v>
      </c>
      <c r="J872" s="43">
        <f t="shared" si="459"/>
        <v>2.76E-2</v>
      </c>
      <c r="K872" s="35">
        <v>184.15850222</v>
      </c>
    </row>
    <row r="873" spans="2:11" x14ac:dyDescent="0.25">
      <c r="B873" s="35" t="str">
        <f t="shared" si="457"/>
        <v>B1_1_1987</v>
      </c>
      <c r="C873" s="35" t="s">
        <v>72</v>
      </c>
      <c r="D873" s="35">
        <v>1</v>
      </c>
      <c r="E873" s="35">
        <v>1987</v>
      </c>
      <c r="F873" s="35">
        <v>2.2263999999999999</v>
      </c>
      <c r="G873" s="35">
        <v>3.65</v>
      </c>
      <c r="H873" s="35">
        <v>8.1419999999999995</v>
      </c>
      <c r="I873" s="35">
        <v>0.72199999999999998</v>
      </c>
      <c r="J873" s="43">
        <f t="shared" si="459"/>
        <v>0.66424000000000005</v>
      </c>
      <c r="K873" s="35">
        <v>184.15850222</v>
      </c>
    </row>
    <row r="874" spans="2:11" x14ac:dyDescent="0.25">
      <c r="B874" s="35" t="str">
        <f t="shared" si="457"/>
        <v>B1_1_1988</v>
      </c>
      <c r="C874" s="35" t="s">
        <v>72</v>
      </c>
      <c r="D874" s="35">
        <v>1</v>
      </c>
      <c r="E874" s="35">
        <v>1988</v>
      </c>
      <c r="F874" s="35">
        <v>2.2263999999999999</v>
      </c>
      <c r="G874" s="35">
        <v>3.65</v>
      </c>
      <c r="H874" s="35">
        <v>8.1419999999999995</v>
      </c>
      <c r="I874" s="35">
        <v>0.72199999999999998</v>
      </c>
      <c r="J874" s="43">
        <f t="shared" si="459"/>
        <v>0.66424000000000005</v>
      </c>
      <c r="K874" s="35">
        <v>184.15850222</v>
      </c>
    </row>
    <row r="875" spans="2:11" x14ac:dyDescent="0.25">
      <c r="B875" s="35" t="str">
        <f t="shared" si="457"/>
        <v>B1_1_1989</v>
      </c>
      <c r="C875" s="35" t="s">
        <v>72</v>
      </c>
      <c r="D875" s="35">
        <v>1</v>
      </c>
      <c r="E875" s="35">
        <v>1989</v>
      </c>
      <c r="F875" s="35">
        <v>2.2263999999999999</v>
      </c>
      <c r="G875" s="35">
        <v>3.65</v>
      </c>
      <c r="H875" s="35">
        <v>8.1419999999999995</v>
      </c>
      <c r="I875" s="35">
        <v>0.72199999999999998</v>
      </c>
      <c r="J875" s="43">
        <f t="shared" si="459"/>
        <v>0.66424000000000005</v>
      </c>
      <c r="K875" s="35">
        <v>184.15850222</v>
      </c>
    </row>
    <row r="876" spans="2:11" x14ac:dyDescent="0.25">
      <c r="B876" s="35" t="str">
        <f t="shared" si="457"/>
        <v>B1_1_1990</v>
      </c>
      <c r="C876" s="35" t="s">
        <v>72</v>
      </c>
      <c r="D876" s="35">
        <v>1</v>
      </c>
      <c r="E876" s="35">
        <v>1990</v>
      </c>
      <c r="F876" s="35">
        <v>2.2263999999999999</v>
      </c>
      <c r="G876" s="35">
        <v>3.65</v>
      </c>
      <c r="H876" s="35">
        <v>8.1419999999999995</v>
      </c>
      <c r="I876" s="35">
        <v>0.72199999999999998</v>
      </c>
      <c r="J876" s="43">
        <f t="shared" si="459"/>
        <v>0.66424000000000005</v>
      </c>
      <c r="K876" s="35">
        <v>184.15850222</v>
      </c>
    </row>
    <row r="877" spans="2:11" x14ac:dyDescent="0.25">
      <c r="B877" s="35" t="str">
        <f t="shared" si="457"/>
        <v>B1_1_1991</v>
      </c>
      <c r="C877" s="35" t="s">
        <v>72</v>
      </c>
      <c r="D877" s="35">
        <v>1</v>
      </c>
      <c r="E877" s="35">
        <v>1991</v>
      </c>
      <c r="F877" s="35">
        <v>2.2263999999999999</v>
      </c>
      <c r="G877" s="35">
        <v>3.65</v>
      </c>
      <c r="H877" s="35">
        <v>8.1419999999999995</v>
      </c>
      <c r="I877" s="35">
        <v>0.72199999999999998</v>
      </c>
      <c r="J877" s="43">
        <f t="shared" si="459"/>
        <v>0.66424000000000005</v>
      </c>
      <c r="K877" s="35">
        <v>184.15850222</v>
      </c>
    </row>
    <row r="878" spans="2:11" x14ac:dyDescent="0.25">
      <c r="B878" s="35" t="str">
        <f t="shared" si="457"/>
        <v>B1_1_1992</v>
      </c>
      <c r="C878" s="35" t="s">
        <v>72</v>
      </c>
      <c r="D878" s="35">
        <v>1</v>
      </c>
      <c r="E878" s="35">
        <v>1992</v>
      </c>
      <c r="F878" s="35">
        <v>2.2263999999999999</v>
      </c>
      <c r="G878" s="35">
        <v>3.65</v>
      </c>
      <c r="H878" s="35">
        <v>8.1419999999999995</v>
      </c>
      <c r="I878" s="35">
        <v>0.72199999999999998</v>
      </c>
      <c r="J878" s="43">
        <f t="shared" si="459"/>
        <v>0.66424000000000005</v>
      </c>
      <c r="K878" s="35">
        <v>184.15850222</v>
      </c>
    </row>
    <row r="879" spans="2:11" x14ac:dyDescent="0.25">
      <c r="B879" s="35" t="str">
        <f t="shared" si="457"/>
        <v>B1_1_1993</v>
      </c>
      <c r="C879" s="35" t="s">
        <v>72</v>
      </c>
      <c r="D879" s="35">
        <v>1</v>
      </c>
      <c r="E879" s="35">
        <v>1993</v>
      </c>
      <c r="F879" s="35">
        <v>2.2263999999999999</v>
      </c>
      <c r="G879" s="35">
        <v>3.65</v>
      </c>
      <c r="H879" s="35">
        <v>8.1419999999999995</v>
      </c>
      <c r="I879" s="35">
        <v>0.72199999999999998</v>
      </c>
      <c r="J879" s="43">
        <f t="shared" si="459"/>
        <v>0.66424000000000005</v>
      </c>
      <c r="K879" s="35">
        <v>184.15850222</v>
      </c>
    </row>
    <row r="880" spans="2:11" x14ac:dyDescent="0.25">
      <c r="B880" s="35" t="str">
        <f t="shared" si="457"/>
        <v>B1_1_1994</v>
      </c>
      <c r="C880" s="35" t="s">
        <v>72</v>
      </c>
      <c r="D880" s="35">
        <v>1</v>
      </c>
      <c r="E880" s="35">
        <v>1994</v>
      </c>
      <c r="F880" s="35">
        <v>2.2263999999999999</v>
      </c>
      <c r="G880" s="35">
        <v>3.65</v>
      </c>
      <c r="H880" s="35">
        <v>8.1419999999999995</v>
      </c>
      <c r="I880" s="35">
        <v>0.72199999999999998</v>
      </c>
      <c r="J880" s="43">
        <f t="shared" si="459"/>
        <v>0.66424000000000005</v>
      </c>
      <c r="K880" s="35">
        <v>184.15850222</v>
      </c>
    </row>
    <row r="881" spans="2:11" x14ac:dyDescent="0.25">
      <c r="B881" s="35" t="str">
        <f t="shared" si="457"/>
        <v>B1_1_1995</v>
      </c>
      <c r="C881" s="35" t="s">
        <v>72</v>
      </c>
      <c r="D881" s="35">
        <v>1</v>
      </c>
      <c r="E881" s="35">
        <v>1995</v>
      </c>
      <c r="F881" s="35">
        <v>2.2263999999999999</v>
      </c>
      <c r="G881" s="35">
        <v>3.65</v>
      </c>
      <c r="H881" s="35">
        <v>8.1419999999999995</v>
      </c>
      <c r="I881" s="35">
        <v>0.72199999999999998</v>
      </c>
      <c r="J881" s="43">
        <f t="shared" si="459"/>
        <v>0.66424000000000005</v>
      </c>
      <c r="K881" s="35">
        <v>184.15850222</v>
      </c>
    </row>
    <row r="882" spans="2:11" x14ac:dyDescent="0.25">
      <c r="B882" s="35" t="str">
        <f t="shared" si="457"/>
        <v>B1_1_1996</v>
      </c>
      <c r="C882" s="35" t="s">
        <v>72</v>
      </c>
      <c r="D882" s="35">
        <v>1</v>
      </c>
      <c r="E882" s="35">
        <v>1996</v>
      </c>
      <c r="F882" s="35">
        <v>2.2263999999999999</v>
      </c>
      <c r="G882" s="35">
        <v>3.65</v>
      </c>
      <c r="H882" s="35">
        <v>8.1419999999999995</v>
      </c>
      <c r="I882" s="35">
        <v>0.72199999999999998</v>
      </c>
      <c r="J882" s="43">
        <f t="shared" si="459"/>
        <v>0.66424000000000005</v>
      </c>
      <c r="K882" s="35">
        <v>184.15850222</v>
      </c>
    </row>
    <row r="883" spans="2:11" x14ac:dyDescent="0.25">
      <c r="B883" s="35" t="str">
        <f t="shared" si="457"/>
        <v>B1_1_1997</v>
      </c>
      <c r="C883" s="35" t="s">
        <v>72</v>
      </c>
      <c r="D883" s="35">
        <v>1</v>
      </c>
      <c r="E883" s="35">
        <v>1997</v>
      </c>
      <c r="F883" s="35">
        <v>2.2263999999999999</v>
      </c>
      <c r="G883" s="35">
        <v>3.65</v>
      </c>
      <c r="H883" s="35">
        <v>8.1419999999999995</v>
      </c>
      <c r="I883" s="35">
        <v>0.72199999999999998</v>
      </c>
      <c r="J883" s="43">
        <f t="shared" si="459"/>
        <v>0.66424000000000005</v>
      </c>
      <c r="K883" s="35">
        <v>184.15850222</v>
      </c>
    </row>
    <row r="884" spans="2:11" x14ac:dyDescent="0.25">
      <c r="B884" s="35" t="str">
        <f t="shared" si="457"/>
        <v>B1_1_1998</v>
      </c>
      <c r="C884" s="35" t="s">
        <v>72</v>
      </c>
      <c r="D884" s="35">
        <v>1</v>
      </c>
      <c r="E884" s="35">
        <v>1998</v>
      </c>
      <c r="F884" s="35">
        <v>2.1779999999999999</v>
      </c>
      <c r="G884" s="35">
        <v>3.65</v>
      </c>
      <c r="H884" s="35">
        <v>8.1419999999999995</v>
      </c>
      <c r="I884" s="35">
        <v>0.72199999999999998</v>
      </c>
      <c r="J884" s="43">
        <f t="shared" si="459"/>
        <v>0.66424000000000005</v>
      </c>
      <c r="K884" s="35">
        <v>184.15850222</v>
      </c>
    </row>
    <row r="885" spans="2:11" x14ac:dyDescent="0.25">
      <c r="B885" s="35" t="str">
        <f t="shared" si="457"/>
        <v>B1_1_1999</v>
      </c>
      <c r="C885" s="35" t="s">
        <v>72</v>
      </c>
      <c r="D885" s="35">
        <v>1</v>
      </c>
      <c r="E885" s="35">
        <v>1999</v>
      </c>
      <c r="F885" s="35">
        <v>2.1779999999999999</v>
      </c>
      <c r="G885" s="35">
        <v>3.65</v>
      </c>
      <c r="H885" s="35">
        <v>8.1419999999999995</v>
      </c>
      <c r="I885" s="35">
        <v>0.72199999999999998</v>
      </c>
      <c r="J885" s="43">
        <f t="shared" si="459"/>
        <v>0.66424000000000005</v>
      </c>
      <c r="K885" s="35">
        <v>184.15850222</v>
      </c>
    </row>
    <row r="886" spans="2:11" x14ac:dyDescent="0.25">
      <c r="B886" s="35" t="str">
        <f t="shared" si="457"/>
        <v>B1_1_2000</v>
      </c>
      <c r="C886" s="35" t="s">
        <v>72</v>
      </c>
      <c r="D886" s="35">
        <v>1</v>
      </c>
      <c r="E886" s="35">
        <v>2000</v>
      </c>
      <c r="F886" s="35">
        <v>2.1779999999999999</v>
      </c>
      <c r="G886" s="35">
        <v>3.65</v>
      </c>
      <c r="H886" s="35">
        <v>7.3100000000000005</v>
      </c>
      <c r="I886" s="35">
        <v>0.72199999999999998</v>
      </c>
      <c r="J886" s="43">
        <f t="shared" si="459"/>
        <v>0.66424000000000005</v>
      </c>
      <c r="K886" s="35">
        <v>184.15850222</v>
      </c>
    </row>
    <row r="887" spans="2:11" x14ac:dyDescent="0.25">
      <c r="B887" s="35" t="str">
        <f t="shared" si="457"/>
        <v>B1_1_2001</v>
      </c>
      <c r="C887" s="35" t="s">
        <v>72</v>
      </c>
      <c r="D887" s="35">
        <v>1</v>
      </c>
      <c r="E887" s="35">
        <v>2001</v>
      </c>
      <c r="F887" s="35">
        <v>2.1779999999999999</v>
      </c>
      <c r="G887" s="35">
        <v>3.65</v>
      </c>
      <c r="H887" s="35">
        <v>7.3100000000000005</v>
      </c>
      <c r="I887" s="35">
        <v>0.72199999999999998</v>
      </c>
      <c r="J887" s="43">
        <f t="shared" si="459"/>
        <v>0.66424000000000005</v>
      </c>
      <c r="K887" s="35">
        <v>184.15850222</v>
      </c>
    </row>
    <row r="888" spans="2:11" x14ac:dyDescent="0.25">
      <c r="B888" s="35" t="str">
        <f t="shared" si="457"/>
        <v>B1_1_2002</v>
      </c>
      <c r="C888" s="35" t="s">
        <v>72</v>
      </c>
      <c r="D888" s="35">
        <v>1</v>
      </c>
      <c r="E888" s="35">
        <v>2002</v>
      </c>
      <c r="F888" s="35">
        <v>2.1779999999999999</v>
      </c>
      <c r="G888" s="35">
        <v>3.65</v>
      </c>
      <c r="H888" s="35">
        <v>7.3100000000000005</v>
      </c>
      <c r="I888" s="35">
        <v>0.72199999999999998</v>
      </c>
      <c r="J888" s="43">
        <f t="shared" si="459"/>
        <v>0.66424000000000005</v>
      </c>
      <c r="K888" s="35">
        <v>184.15850222</v>
      </c>
    </row>
    <row r="889" spans="2:11" x14ac:dyDescent="0.25">
      <c r="B889" s="35" t="str">
        <f t="shared" si="457"/>
        <v>B1_1_2003</v>
      </c>
      <c r="C889" s="35" t="s">
        <v>72</v>
      </c>
      <c r="D889" s="35">
        <v>1</v>
      </c>
      <c r="E889" s="35">
        <v>2003</v>
      </c>
      <c r="F889" s="35">
        <v>2.1779999999999999</v>
      </c>
      <c r="G889" s="35">
        <v>3.65</v>
      </c>
      <c r="H889" s="35">
        <v>7.3100000000000005</v>
      </c>
      <c r="I889" s="35">
        <v>0.72199999999999998</v>
      </c>
      <c r="J889" s="43">
        <f t="shared" si="459"/>
        <v>0.66424000000000005</v>
      </c>
      <c r="K889" s="35">
        <v>184.15850222</v>
      </c>
    </row>
    <row r="890" spans="2:11" x14ac:dyDescent="0.25">
      <c r="B890" s="35" t="str">
        <f t="shared" si="457"/>
        <v>B1_1_2004</v>
      </c>
      <c r="C890" s="35" t="s">
        <v>72</v>
      </c>
      <c r="D890" s="35">
        <v>1</v>
      </c>
      <c r="E890" s="35">
        <v>2004</v>
      </c>
      <c r="F890" s="35">
        <v>2.1779999999999999</v>
      </c>
      <c r="G890" s="35">
        <v>3.65</v>
      </c>
      <c r="H890" s="35">
        <v>7.3100000000000005</v>
      </c>
      <c r="I890" s="35">
        <v>0.72199999999999998</v>
      </c>
      <c r="J890" s="43">
        <f t="shared" si="459"/>
        <v>0.66424000000000005</v>
      </c>
      <c r="K890" s="35">
        <v>184.15850222</v>
      </c>
    </row>
    <row r="891" spans="2:11" x14ac:dyDescent="0.25">
      <c r="B891" s="35" t="str">
        <f t="shared" si="457"/>
        <v>B1_1_2005</v>
      </c>
      <c r="C891" s="35" t="s">
        <v>72</v>
      </c>
      <c r="D891" s="35">
        <v>1</v>
      </c>
      <c r="E891" s="35">
        <v>2005</v>
      </c>
      <c r="F891" s="35">
        <v>2.1779999999999999</v>
      </c>
      <c r="G891" s="35">
        <v>3.73</v>
      </c>
      <c r="H891" s="35">
        <v>5.32</v>
      </c>
      <c r="I891" s="35">
        <v>0.3</v>
      </c>
      <c r="J891" s="43">
        <f t="shared" si="459"/>
        <v>0.27600000000000002</v>
      </c>
      <c r="K891" s="35">
        <v>184.15850222</v>
      </c>
    </row>
    <row r="892" spans="2:11" x14ac:dyDescent="0.25">
      <c r="B892" s="35" t="str">
        <f t="shared" si="457"/>
        <v>B1_1_2006</v>
      </c>
      <c r="C892" s="35" t="s">
        <v>72</v>
      </c>
      <c r="D892" s="35">
        <v>1</v>
      </c>
      <c r="E892" s="35">
        <v>2006</v>
      </c>
      <c r="F892" s="35">
        <v>2.1779999999999999</v>
      </c>
      <c r="G892" s="35">
        <v>3.73</v>
      </c>
      <c r="H892" s="35">
        <v>5.32</v>
      </c>
      <c r="I892" s="35">
        <v>0.3</v>
      </c>
      <c r="J892" s="43">
        <f t="shared" si="459"/>
        <v>0.27600000000000002</v>
      </c>
      <c r="K892" s="35">
        <v>184.15850222</v>
      </c>
    </row>
    <row r="893" spans="2:11" x14ac:dyDescent="0.25">
      <c r="B893" s="35" t="str">
        <f t="shared" si="457"/>
        <v>B1_1_2007</v>
      </c>
      <c r="C893" s="35" t="s">
        <v>72</v>
      </c>
      <c r="D893" s="35">
        <v>1</v>
      </c>
      <c r="E893" s="35">
        <v>2007</v>
      </c>
      <c r="F893" s="35">
        <v>2.1779999999999999</v>
      </c>
      <c r="G893" s="35">
        <v>3.73</v>
      </c>
      <c r="H893" s="35">
        <v>5.32</v>
      </c>
      <c r="I893" s="35">
        <v>0.3</v>
      </c>
      <c r="J893" s="43">
        <f t="shared" si="459"/>
        <v>0.27600000000000002</v>
      </c>
      <c r="K893" s="35">
        <v>184.15850222</v>
      </c>
    </row>
    <row r="894" spans="2:11" x14ac:dyDescent="0.25">
      <c r="B894" s="35" t="str">
        <f t="shared" si="457"/>
        <v>B1_1_2008</v>
      </c>
      <c r="C894" s="35" t="s">
        <v>72</v>
      </c>
      <c r="D894" s="35">
        <v>1</v>
      </c>
      <c r="E894" s="35">
        <v>2008</v>
      </c>
      <c r="F894" s="35">
        <v>2.1779999999999999</v>
      </c>
      <c r="G894" s="35">
        <v>3.73</v>
      </c>
      <c r="H894" s="35">
        <v>5.32</v>
      </c>
      <c r="I894" s="35">
        <v>0.3</v>
      </c>
      <c r="J894" s="43">
        <f t="shared" si="459"/>
        <v>0.27600000000000002</v>
      </c>
      <c r="K894" s="35">
        <v>184.15850222</v>
      </c>
    </row>
    <row r="895" spans="2:11" x14ac:dyDescent="0.25">
      <c r="B895" s="35" t="str">
        <f t="shared" si="457"/>
        <v>B1_1_2009</v>
      </c>
      <c r="C895" s="35" t="s">
        <v>72</v>
      </c>
      <c r="D895" s="35">
        <v>1</v>
      </c>
      <c r="E895" s="35">
        <v>2009</v>
      </c>
      <c r="F895" s="35">
        <v>2.1779999999999999</v>
      </c>
      <c r="G895" s="35">
        <v>3.73</v>
      </c>
      <c r="H895" s="35">
        <v>5.32</v>
      </c>
      <c r="I895" s="35">
        <v>0.22</v>
      </c>
      <c r="J895" s="43">
        <f t="shared" si="459"/>
        <v>0.2024</v>
      </c>
      <c r="K895" s="35">
        <v>184.15850222</v>
      </c>
    </row>
    <row r="896" spans="2:11" x14ac:dyDescent="0.25">
      <c r="B896" s="35" t="str">
        <f t="shared" si="457"/>
        <v>B1_1_2010</v>
      </c>
      <c r="C896" s="35" t="s">
        <v>72</v>
      </c>
      <c r="D896" s="35">
        <v>1</v>
      </c>
      <c r="E896" s="35">
        <v>2010</v>
      </c>
      <c r="F896" s="35">
        <v>2.1779999999999999</v>
      </c>
      <c r="G896" s="35">
        <v>3.73</v>
      </c>
      <c r="H896" s="35">
        <v>5.32</v>
      </c>
      <c r="I896" s="35">
        <v>0.22</v>
      </c>
      <c r="J896" s="43">
        <f t="shared" si="459"/>
        <v>0.2024</v>
      </c>
      <c r="K896" s="35">
        <v>184.15850222</v>
      </c>
    </row>
    <row r="897" spans="2:11" x14ac:dyDescent="0.25">
      <c r="B897" s="35" t="str">
        <f t="shared" si="457"/>
        <v>B1_1_2011</v>
      </c>
      <c r="C897" s="35" t="s">
        <v>72</v>
      </c>
      <c r="D897" s="35">
        <v>1</v>
      </c>
      <c r="E897" s="35">
        <v>2011</v>
      </c>
      <c r="F897" s="35">
        <v>2.1779999999999999</v>
      </c>
      <c r="G897" s="35">
        <v>3.73</v>
      </c>
      <c r="H897" s="35">
        <v>5.32</v>
      </c>
      <c r="I897" s="35">
        <v>0.22</v>
      </c>
      <c r="J897" s="43">
        <f t="shared" si="459"/>
        <v>0.2024</v>
      </c>
      <c r="K897" s="35">
        <v>184.15850222</v>
      </c>
    </row>
    <row r="898" spans="2:11" x14ac:dyDescent="0.25">
      <c r="B898" s="35" t="str">
        <f t="shared" si="457"/>
        <v>B1_1_2012</v>
      </c>
      <c r="C898" s="35" t="s">
        <v>72</v>
      </c>
      <c r="D898" s="35">
        <v>1</v>
      </c>
      <c r="E898" s="35">
        <v>2012</v>
      </c>
      <c r="F898" s="35">
        <v>2.1779999999999999</v>
      </c>
      <c r="G898" s="35">
        <v>3.73</v>
      </c>
      <c r="H898" s="35">
        <v>5.32</v>
      </c>
      <c r="I898" s="35">
        <v>0.22</v>
      </c>
      <c r="J898" s="43">
        <f t="shared" si="459"/>
        <v>0.2024</v>
      </c>
      <c r="K898" s="35">
        <v>184.15850222</v>
      </c>
    </row>
    <row r="899" spans="2:11" x14ac:dyDescent="0.25">
      <c r="B899" s="35" t="str">
        <f t="shared" si="457"/>
        <v>B1_1_2013</v>
      </c>
      <c r="C899" s="35" t="s">
        <v>72</v>
      </c>
      <c r="D899" s="35">
        <v>1</v>
      </c>
      <c r="E899" s="35">
        <v>2013</v>
      </c>
      <c r="F899" s="35">
        <v>2.1779999999999999</v>
      </c>
      <c r="G899" s="35">
        <v>3.73</v>
      </c>
      <c r="H899" s="35">
        <v>5.32</v>
      </c>
      <c r="I899" s="35">
        <v>0.22</v>
      </c>
      <c r="J899" s="43">
        <f t="shared" si="459"/>
        <v>0.2024</v>
      </c>
      <c r="K899" s="35">
        <v>184.15850222</v>
      </c>
    </row>
    <row r="900" spans="2:11" x14ac:dyDescent="0.25">
      <c r="B900" s="35" t="str">
        <f t="shared" si="457"/>
        <v>B1_1_2014</v>
      </c>
      <c r="C900" s="35" t="s">
        <v>72</v>
      </c>
      <c r="D900" s="35">
        <v>1</v>
      </c>
      <c r="E900" s="35">
        <v>2014</v>
      </c>
      <c r="F900" s="35">
        <v>2.1779999999999999</v>
      </c>
      <c r="G900" s="35">
        <v>3.73</v>
      </c>
      <c r="H900" s="35">
        <v>5.32</v>
      </c>
      <c r="I900" s="35">
        <v>0.22</v>
      </c>
      <c r="J900" s="43">
        <f t="shared" si="459"/>
        <v>0.2024</v>
      </c>
      <c r="K900" s="35">
        <v>184.15850222</v>
      </c>
    </row>
    <row r="901" spans="2:11" x14ac:dyDescent="0.25">
      <c r="B901" s="35" t="str">
        <f t="shared" si="457"/>
        <v>B1_1_2015</v>
      </c>
      <c r="C901" s="35" t="s">
        <v>72</v>
      </c>
      <c r="D901" s="35">
        <v>1</v>
      </c>
      <c r="E901" s="35">
        <v>2015</v>
      </c>
      <c r="F901" s="35">
        <v>2.1779999999999999</v>
      </c>
      <c r="G901" s="35">
        <v>3.73</v>
      </c>
      <c r="H901" s="35">
        <v>5.32</v>
      </c>
      <c r="I901" s="35">
        <v>0.22</v>
      </c>
      <c r="J901" s="43">
        <f t="shared" si="459"/>
        <v>0.2024</v>
      </c>
      <c r="K901" s="35">
        <v>184.15850222</v>
      </c>
    </row>
    <row r="902" spans="2:11" x14ac:dyDescent="0.25">
      <c r="B902" s="35" t="str">
        <f t="shared" si="457"/>
        <v>B1_1_2016</v>
      </c>
      <c r="C902" s="35" t="s">
        <v>72</v>
      </c>
      <c r="D902" s="35">
        <v>1</v>
      </c>
      <c r="E902" s="35">
        <v>2016</v>
      </c>
      <c r="F902" s="35">
        <v>2.1779999999999999</v>
      </c>
      <c r="G902" s="35">
        <v>3.73</v>
      </c>
      <c r="H902" s="35">
        <v>5.32</v>
      </c>
      <c r="I902" s="35">
        <v>0.22</v>
      </c>
      <c r="J902" s="43">
        <f t="shared" si="459"/>
        <v>0.2024</v>
      </c>
      <c r="K902" s="35">
        <v>184.15850222</v>
      </c>
    </row>
    <row r="903" spans="2:11" x14ac:dyDescent="0.25">
      <c r="B903" s="35" t="str">
        <f t="shared" si="457"/>
        <v>B1_1_2017</v>
      </c>
      <c r="C903" s="35" t="s">
        <v>72</v>
      </c>
      <c r="D903" s="35">
        <v>1</v>
      </c>
      <c r="E903" s="35">
        <v>2017</v>
      </c>
      <c r="F903" s="35">
        <v>2.1779999999999999</v>
      </c>
      <c r="G903" s="35">
        <v>3.73</v>
      </c>
      <c r="H903" s="35">
        <v>5.32</v>
      </c>
      <c r="I903" s="35">
        <v>0.22</v>
      </c>
      <c r="J903" s="43">
        <f t="shared" si="459"/>
        <v>0.2024</v>
      </c>
      <c r="K903" s="35">
        <v>184.15850222</v>
      </c>
    </row>
    <row r="904" spans="2:11" x14ac:dyDescent="0.25">
      <c r="B904" s="35" t="str">
        <f t="shared" si="457"/>
        <v>B1_1_2018</v>
      </c>
      <c r="C904" s="35" t="s">
        <v>72</v>
      </c>
      <c r="D904" s="35">
        <v>1</v>
      </c>
      <c r="E904" s="35">
        <v>2018</v>
      </c>
      <c r="F904" s="35">
        <v>2.1779999999999999</v>
      </c>
      <c r="G904" s="35">
        <v>3.73</v>
      </c>
      <c r="H904" s="35">
        <v>5.32</v>
      </c>
      <c r="I904" s="35">
        <v>0.22</v>
      </c>
      <c r="J904" s="43">
        <f t="shared" si="459"/>
        <v>0.2024</v>
      </c>
      <c r="K904" s="35">
        <v>184.15850222</v>
      </c>
    </row>
    <row r="905" spans="2:11" x14ac:dyDescent="0.25">
      <c r="B905" s="35" t="str">
        <f t="shared" si="457"/>
        <v>B1_1_2019</v>
      </c>
      <c r="C905" s="35" t="s">
        <v>72</v>
      </c>
      <c r="D905" s="35">
        <v>1</v>
      </c>
      <c r="E905" s="35">
        <v>2019</v>
      </c>
      <c r="F905" s="35">
        <v>2.1779999999999999</v>
      </c>
      <c r="G905" s="35">
        <v>3.73</v>
      </c>
      <c r="H905" s="35">
        <v>5.32</v>
      </c>
      <c r="I905" s="35">
        <v>0.22</v>
      </c>
      <c r="J905" s="43">
        <f t="shared" si="459"/>
        <v>0.2024</v>
      </c>
      <c r="K905" s="35">
        <v>184.15850222</v>
      </c>
    </row>
    <row r="906" spans="2:11" x14ac:dyDescent="0.25">
      <c r="B906" s="35" t="str">
        <f t="shared" ref="B906:B969" si="490">C906&amp;"_"&amp;D906&amp;"_"&amp;E906</f>
        <v>B1_1_2020</v>
      </c>
      <c r="C906" s="35" t="s">
        <v>72</v>
      </c>
      <c r="D906" s="35">
        <v>1</v>
      </c>
      <c r="E906" s="35">
        <v>2020</v>
      </c>
      <c r="F906" s="35">
        <v>2.1779999999999999</v>
      </c>
      <c r="G906" s="35">
        <v>3.73</v>
      </c>
      <c r="H906" s="35">
        <v>5.32</v>
      </c>
      <c r="I906" s="35">
        <v>0.22</v>
      </c>
      <c r="J906" s="43">
        <f t="shared" ref="J906:J969" si="491">0.92*I906</f>
        <v>0.2024</v>
      </c>
      <c r="K906" s="35">
        <v>184.15850222</v>
      </c>
    </row>
    <row r="907" spans="2:11" x14ac:dyDescent="0.25">
      <c r="B907" s="35" t="str">
        <f t="shared" si="490"/>
        <v>B1_2_1987</v>
      </c>
      <c r="C907" s="35" t="s">
        <v>72</v>
      </c>
      <c r="D907" s="35">
        <v>2</v>
      </c>
      <c r="E907" s="35">
        <v>1987</v>
      </c>
      <c r="F907" s="35">
        <v>1.7423999999999999</v>
      </c>
      <c r="G907" s="35">
        <v>3.504</v>
      </c>
      <c r="H907" s="35">
        <v>15.34</v>
      </c>
      <c r="I907" s="35">
        <v>0.79799999999999993</v>
      </c>
      <c r="J907" s="43">
        <f t="shared" si="491"/>
        <v>0.73415999999999992</v>
      </c>
      <c r="K907" s="35">
        <v>184.15850222</v>
      </c>
    </row>
    <row r="908" spans="2:11" x14ac:dyDescent="0.25">
      <c r="B908" s="35" t="str">
        <f t="shared" si="490"/>
        <v>B1_2_1988</v>
      </c>
      <c r="C908" s="35" t="s">
        <v>72</v>
      </c>
      <c r="D908" s="35">
        <v>2</v>
      </c>
      <c r="E908" s="35">
        <v>1988</v>
      </c>
      <c r="F908" s="35">
        <v>1.7423999999999999</v>
      </c>
      <c r="G908" s="35">
        <v>3.504</v>
      </c>
      <c r="H908" s="35">
        <v>15.34</v>
      </c>
      <c r="I908" s="35">
        <v>0.79799999999999993</v>
      </c>
      <c r="J908" s="43">
        <f t="shared" si="491"/>
        <v>0.73415999999999992</v>
      </c>
      <c r="K908" s="35">
        <v>184.15850222</v>
      </c>
    </row>
    <row r="909" spans="2:11" x14ac:dyDescent="0.25">
      <c r="B909" s="35" t="str">
        <f t="shared" si="490"/>
        <v>B1_2_1989</v>
      </c>
      <c r="C909" s="35" t="s">
        <v>72</v>
      </c>
      <c r="D909" s="35">
        <v>2</v>
      </c>
      <c r="E909" s="35">
        <v>1989</v>
      </c>
      <c r="F909" s="35">
        <v>1.7423999999999999</v>
      </c>
      <c r="G909" s="35">
        <v>3.504</v>
      </c>
      <c r="H909" s="35">
        <v>15.34</v>
      </c>
      <c r="I909" s="35">
        <v>0.79799999999999993</v>
      </c>
      <c r="J909" s="43">
        <f t="shared" si="491"/>
        <v>0.73415999999999992</v>
      </c>
      <c r="K909" s="35">
        <v>184.15850222</v>
      </c>
    </row>
    <row r="910" spans="2:11" x14ac:dyDescent="0.25">
      <c r="B910" s="35" t="str">
        <f t="shared" si="490"/>
        <v>B1_2_1990</v>
      </c>
      <c r="C910" s="35" t="s">
        <v>72</v>
      </c>
      <c r="D910" s="35">
        <v>2</v>
      </c>
      <c r="E910" s="35">
        <v>1990</v>
      </c>
      <c r="F910" s="35">
        <v>1.7423999999999999</v>
      </c>
      <c r="G910" s="35">
        <v>3.504</v>
      </c>
      <c r="H910" s="35">
        <v>15.34</v>
      </c>
      <c r="I910" s="35">
        <v>0.79799999999999993</v>
      </c>
      <c r="J910" s="43">
        <f t="shared" si="491"/>
        <v>0.73415999999999992</v>
      </c>
      <c r="K910" s="35">
        <v>184.15850222</v>
      </c>
    </row>
    <row r="911" spans="2:11" x14ac:dyDescent="0.25">
      <c r="B911" s="35" t="str">
        <f t="shared" si="490"/>
        <v>B1_2_1991</v>
      </c>
      <c r="C911" s="35" t="s">
        <v>72</v>
      </c>
      <c r="D911" s="35">
        <v>2</v>
      </c>
      <c r="E911" s="35">
        <v>1991</v>
      </c>
      <c r="F911" s="35">
        <v>1.7423999999999999</v>
      </c>
      <c r="G911" s="35">
        <v>3.504</v>
      </c>
      <c r="H911" s="35">
        <v>15.34</v>
      </c>
      <c r="I911" s="35">
        <v>0.79799999999999993</v>
      </c>
      <c r="J911" s="43">
        <f t="shared" si="491"/>
        <v>0.73415999999999992</v>
      </c>
      <c r="K911" s="35">
        <v>184.15850222</v>
      </c>
    </row>
    <row r="912" spans="2:11" x14ac:dyDescent="0.25">
      <c r="B912" s="35" t="str">
        <f t="shared" si="490"/>
        <v>B1_2_1992</v>
      </c>
      <c r="C912" s="35" t="s">
        <v>72</v>
      </c>
      <c r="D912" s="35">
        <v>2</v>
      </c>
      <c r="E912" s="35">
        <v>1992</v>
      </c>
      <c r="F912" s="35">
        <v>1.7423999999999999</v>
      </c>
      <c r="G912" s="35">
        <v>3.504</v>
      </c>
      <c r="H912" s="35">
        <v>15.34</v>
      </c>
      <c r="I912" s="35">
        <v>0.79799999999999993</v>
      </c>
      <c r="J912" s="43">
        <f t="shared" si="491"/>
        <v>0.73415999999999992</v>
      </c>
      <c r="K912" s="35">
        <v>184.15850222</v>
      </c>
    </row>
    <row r="913" spans="2:11" x14ac:dyDescent="0.25">
      <c r="B913" s="35" t="str">
        <f t="shared" si="490"/>
        <v>B1_2_1993</v>
      </c>
      <c r="C913" s="35" t="s">
        <v>72</v>
      </c>
      <c r="D913" s="35">
        <v>2</v>
      </c>
      <c r="E913" s="35">
        <v>1993</v>
      </c>
      <c r="F913" s="35">
        <v>1.7423999999999999</v>
      </c>
      <c r="G913" s="35">
        <v>3.504</v>
      </c>
      <c r="H913" s="35">
        <v>15.34</v>
      </c>
      <c r="I913" s="35">
        <v>0.79799999999999993</v>
      </c>
      <c r="J913" s="43">
        <f t="shared" si="491"/>
        <v>0.73415999999999992</v>
      </c>
      <c r="K913" s="35">
        <v>184.15850222</v>
      </c>
    </row>
    <row r="914" spans="2:11" x14ac:dyDescent="0.25">
      <c r="B914" s="35" t="str">
        <f t="shared" si="490"/>
        <v>B1_2_1994</v>
      </c>
      <c r="C914" s="35" t="s">
        <v>72</v>
      </c>
      <c r="D914" s="35">
        <v>2</v>
      </c>
      <c r="E914" s="35">
        <v>1994</v>
      </c>
      <c r="F914" s="35">
        <v>1.7423999999999999</v>
      </c>
      <c r="G914" s="35">
        <v>3.504</v>
      </c>
      <c r="H914" s="35">
        <v>15.34</v>
      </c>
      <c r="I914" s="35">
        <v>0.79799999999999993</v>
      </c>
      <c r="J914" s="43">
        <f t="shared" si="491"/>
        <v>0.73415999999999992</v>
      </c>
      <c r="K914" s="35">
        <v>184.15850222</v>
      </c>
    </row>
    <row r="915" spans="2:11" x14ac:dyDescent="0.25">
      <c r="B915" s="35" t="str">
        <f t="shared" si="490"/>
        <v>B1_2_1995</v>
      </c>
      <c r="C915" s="35" t="s">
        <v>72</v>
      </c>
      <c r="D915" s="35">
        <v>2</v>
      </c>
      <c r="E915" s="35">
        <v>1995</v>
      </c>
      <c r="F915" s="35">
        <v>1.7423999999999999</v>
      </c>
      <c r="G915" s="35">
        <v>3.504</v>
      </c>
      <c r="H915" s="35">
        <v>15.34</v>
      </c>
      <c r="I915" s="35">
        <v>0.79799999999999993</v>
      </c>
      <c r="J915" s="43">
        <f t="shared" si="491"/>
        <v>0.73415999999999992</v>
      </c>
      <c r="K915" s="35">
        <v>184.15850222</v>
      </c>
    </row>
    <row r="916" spans="2:11" x14ac:dyDescent="0.25">
      <c r="B916" s="35" t="str">
        <f t="shared" si="490"/>
        <v>B1_2_1996</v>
      </c>
      <c r="C916" s="35" t="s">
        <v>72</v>
      </c>
      <c r="D916" s="35">
        <v>2</v>
      </c>
      <c r="E916" s="35">
        <v>1996</v>
      </c>
      <c r="F916" s="35">
        <v>1.7423999999999999</v>
      </c>
      <c r="G916" s="35">
        <v>3.504</v>
      </c>
      <c r="H916" s="35">
        <v>15.34</v>
      </c>
      <c r="I916" s="35">
        <v>0.79799999999999993</v>
      </c>
      <c r="J916" s="43">
        <f t="shared" si="491"/>
        <v>0.73415999999999992</v>
      </c>
      <c r="K916" s="35">
        <v>184.15850222</v>
      </c>
    </row>
    <row r="917" spans="2:11" x14ac:dyDescent="0.25">
      <c r="B917" s="35" t="str">
        <f t="shared" si="490"/>
        <v>B1_2_1997</v>
      </c>
      <c r="C917" s="35" t="s">
        <v>72</v>
      </c>
      <c r="D917" s="35">
        <v>2</v>
      </c>
      <c r="E917" s="35">
        <v>1997</v>
      </c>
      <c r="F917" s="35">
        <v>1.1979</v>
      </c>
      <c r="G917" s="35">
        <v>2.5477000000000003</v>
      </c>
      <c r="H917" s="35">
        <v>10.325000000000001</v>
      </c>
      <c r="I917" s="35">
        <v>0.65549999999999997</v>
      </c>
      <c r="J917" s="43">
        <f t="shared" si="491"/>
        <v>0.60306000000000004</v>
      </c>
      <c r="K917" s="35">
        <v>184.15850222</v>
      </c>
    </row>
    <row r="918" spans="2:11" x14ac:dyDescent="0.25">
      <c r="B918" s="35" t="str">
        <f t="shared" si="490"/>
        <v>B1_2_1998</v>
      </c>
      <c r="C918" s="35" t="s">
        <v>72</v>
      </c>
      <c r="D918" s="35">
        <v>2</v>
      </c>
      <c r="E918" s="35">
        <v>1998</v>
      </c>
      <c r="F918" s="35">
        <v>1.1979</v>
      </c>
      <c r="G918" s="35">
        <v>2.5477000000000003</v>
      </c>
      <c r="H918" s="35">
        <v>10.325000000000001</v>
      </c>
      <c r="I918" s="35">
        <v>0.65549999999999997</v>
      </c>
      <c r="J918" s="43">
        <f t="shared" si="491"/>
        <v>0.60306000000000004</v>
      </c>
      <c r="K918" s="35">
        <v>184.15850222</v>
      </c>
    </row>
    <row r="919" spans="2:11" x14ac:dyDescent="0.25">
      <c r="B919" s="35" t="str">
        <f t="shared" si="490"/>
        <v>B1_2_1999</v>
      </c>
      <c r="C919" s="35" t="s">
        <v>72</v>
      </c>
      <c r="D919" s="35">
        <v>2</v>
      </c>
      <c r="E919" s="35">
        <v>1999</v>
      </c>
      <c r="F919" s="35">
        <v>1.1979</v>
      </c>
      <c r="G919" s="35">
        <v>2.5477000000000003</v>
      </c>
      <c r="H919" s="35">
        <v>10.325000000000001</v>
      </c>
      <c r="I919" s="35">
        <v>0.65549999999999997</v>
      </c>
      <c r="J919" s="43">
        <f t="shared" si="491"/>
        <v>0.60306000000000004</v>
      </c>
      <c r="K919" s="35">
        <v>184.15850222</v>
      </c>
    </row>
    <row r="920" spans="2:11" x14ac:dyDescent="0.25">
      <c r="B920" s="35" t="str">
        <f t="shared" si="490"/>
        <v>B1_2_2000</v>
      </c>
      <c r="C920" s="35" t="s">
        <v>72</v>
      </c>
      <c r="D920" s="35">
        <v>2</v>
      </c>
      <c r="E920" s="35">
        <v>2000</v>
      </c>
      <c r="F920" s="35">
        <v>1.1979</v>
      </c>
      <c r="G920" s="35">
        <v>2.5477000000000003</v>
      </c>
      <c r="H920" s="35">
        <v>7.3100000000000005</v>
      </c>
      <c r="I920" s="35">
        <v>0.65549999999999997</v>
      </c>
      <c r="J920" s="43">
        <f t="shared" si="491"/>
        <v>0.60306000000000004</v>
      </c>
      <c r="K920" s="35">
        <v>184.15850222</v>
      </c>
    </row>
    <row r="921" spans="2:11" x14ac:dyDescent="0.25">
      <c r="B921" s="35" t="str">
        <f t="shared" si="490"/>
        <v>B1_2_2001</v>
      </c>
      <c r="C921" s="35" t="s">
        <v>72</v>
      </c>
      <c r="D921" s="35">
        <v>2</v>
      </c>
      <c r="E921" s="35">
        <v>2001</v>
      </c>
      <c r="F921" s="35">
        <v>1.1979</v>
      </c>
      <c r="G921" s="35">
        <v>2.5477000000000003</v>
      </c>
      <c r="H921" s="35">
        <v>7.3100000000000005</v>
      </c>
      <c r="I921" s="35">
        <v>0.65549999999999997</v>
      </c>
      <c r="J921" s="43">
        <f t="shared" si="491"/>
        <v>0.60306000000000004</v>
      </c>
      <c r="K921" s="35">
        <v>184.15850222</v>
      </c>
    </row>
    <row r="922" spans="2:11" x14ac:dyDescent="0.25">
      <c r="B922" s="35" t="str">
        <f t="shared" si="490"/>
        <v>B1_2_2002</v>
      </c>
      <c r="C922" s="35" t="s">
        <v>72</v>
      </c>
      <c r="D922" s="35">
        <v>2</v>
      </c>
      <c r="E922" s="35">
        <v>2002</v>
      </c>
      <c r="F922" s="35">
        <v>1.1979</v>
      </c>
      <c r="G922" s="35">
        <v>2.5477000000000003</v>
      </c>
      <c r="H922" s="35">
        <v>7.3100000000000005</v>
      </c>
      <c r="I922" s="35">
        <v>0.65549999999999997</v>
      </c>
      <c r="J922" s="43">
        <f t="shared" si="491"/>
        <v>0.60306000000000004</v>
      </c>
      <c r="K922" s="35">
        <v>184.15850222</v>
      </c>
    </row>
    <row r="923" spans="2:11" x14ac:dyDescent="0.25">
      <c r="B923" s="35" t="str">
        <f t="shared" si="490"/>
        <v>B1_2_2003</v>
      </c>
      <c r="C923" s="35" t="s">
        <v>72</v>
      </c>
      <c r="D923" s="35">
        <v>2</v>
      </c>
      <c r="E923" s="35">
        <v>2003</v>
      </c>
      <c r="F923" s="35">
        <v>1.1979</v>
      </c>
      <c r="G923" s="35">
        <v>2.5477000000000003</v>
      </c>
      <c r="H923" s="35">
        <v>7.3100000000000005</v>
      </c>
      <c r="I923" s="35">
        <v>0.65549999999999997</v>
      </c>
      <c r="J923" s="43">
        <f t="shared" si="491"/>
        <v>0.60306000000000004</v>
      </c>
      <c r="K923" s="35">
        <v>184.15850222</v>
      </c>
    </row>
    <row r="924" spans="2:11" x14ac:dyDescent="0.25">
      <c r="B924" s="35" t="str">
        <f t="shared" si="490"/>
        <v>B1_2_2004</v>
      </c>
      <c r="C924" s="35" t="s">
        <v>72</v>
      </c>
      <c r="D924" s="35">
        <v>2</v>
      </c>
      <c r="E924" s="35">
        <v>2004</v>
      </c>
      <c r="F924" s="35">
        <v>1.1979</v>
      </c>
      <c r="G924" s="35">
        <v>2.5477000000000003</v>
      </c>
      <c r="H924" s="35">
        <v>7.3100000000000005</v>
      </c>
      <c r="I924" s="35">
        <v>0.65549999999999997</v>
      </c>
      <c r="J924" s="43">
        <f t="shared" si="491"/>
        <v>0.60306000000000004</v>
      </c>
      <c r="K924" s="35">
        <v>184.15850222</v>
      </c>
    </row>
    <row r="925" spans="2:11" x14ac:dyDescent="0.25">
      <c r="B925" s="35" t="str">
        <f t="shared" si="490"/>
        <v>B1_2_2005</v>
      </c>
      <c r="C925" s="35" t="s">
        <v>72</v>
      </c>
      <c r="D925" s="35">
        <v>2</v>
      </c>
      <c r="E925" s="35">
        <v>2005</v>
      </c>
      <c r="F925" s="35">
        <v>1.1979</v>
      </c>
      <c r="G925" s="35">
        <v>3.73</v>
      </c>
      <c r="H925" s="35">
        <v>5.32</v>
      </c>
      <c r="I925" s="35">
        <v>0.3</v>
      </c>
      <c r="J925" s="43">
        <f t="shared" si="491"/>
        <v>0.27600000000000002</v>
      </c>
      <c r="K925" s="35">
        <v>184.15850222</v>
      </c>
    </row>
    <row r="926" spans="2:11" x14ac:dyDescent="0.25">
      <c r="B926" s="35" t="str">
        <f t="shared" si="490"/>
        <v>B1_2_2006</v>
      </c>
      <c r="C926" s="35" t="s">
        <v>72</v>
      </c>
      <c r="D926" s="35">
        <v>2</v>
      </c>
      <c r="E926" s="35">
        <v>2006</v>
      </c>
      <c r="F926" s="35">
        <v>1.1979</v>
      </c>
      <c r="G926" s="35">
        <v>3.73</v>
      </c>
      <c r="H926" s="35">
        <v>5.32</v>
      </c>
      <c r="I926" s="35">
        <v>0.3</v>
      </c>
      <c r="J926" s="43">
        <f t="shared" si="491"/>
        <v>0.27600000000000002</v>
      </c>
      <c r="K926" s="35">
        <v>184.15850222</v>
      </c>
    </row>
    <row r="927" spans="2:11" x14ac:dyDescent="0.25">
      <c r="B927" s="35" t="str">
        <f t="shared" si="490"/>
        <v>B1_2_2007</v>
      </c>
      <c r="C927" s="35" t="s">
        <v>72</v>
      </c>
      <c r="D927" s="35">
        <v>2</v>
      </c>
      <c r="E927" s="35">
        <v>2007</v>
      </c>
      <c r="F927" s="35">
        <v>1.1979</v>
      </c>
      <c r="G927" s="35">
        <v>3.73</v>
      </c>
      <c r="H927" s="35">
        <v>5.32</v>
      </c>
      <c r="I927" s="35">
        <v>0.3</v>
      </c>
      <c r="J927" s="43">
        <f t="shared" si="491"/>
        <v>0.27600000000000002</v>
      </c>
      <c r="K927" s="35">
        <v>184.15850222</v>
      </c>
    </row>
    <row r="928" spans="2:11" x14ac:dyDescent="0.25">
      <c r="B928" s="35" t="str">
        <f t="shared" si="490"/>
        <v>B1_2_2008</v>
      </c>
      <c r="C928" s="35" t="s">
        <v>72</v>
      </c>
      <c r="D928" s="35">
        <v>2</v>
      </c>
      <c r="E928" s="35">
        <v>2008</v>
      </c>
      <c r="F928" s="35">
        <v>1.1979</v>
      </c>
      <c r="G928" s="35">
        <v>3.73</v>
      </c>
      <c r="H928" s="35">
        <v>5.32</v>
      </c>
      <c r="I928" s="35">
        <v>0.3</v>
      </c>
      <c r="J928" s="43">
        <f t="shared" si="491"/>
        <v>0.27600000000000002</v>
      </c>
      <c r="K928" s="35">
        <v>184.15850222</v>
      </c>
    </row>
    <row r="929" spans="2:11" x14ac:dyDescent="0.25">
      <c r="B929" s="35" t="str">
        <f t="shared" si="490"/>
        <v>B1_2_2009</v>
      </c>
      <c r="C929" s="35" t="s">
        <v>72</v>
      </c>
      <c r="D929" s="35">
        <v>2</v>
      </c>
      <c r="E929" s="35">
        <v>2009</v>
      </c>
      <c r="F929" s="35">
        <v>1.1979</v>
      </c>
      <c r="G929" s="35">
        <v>3.73</v>
      </c>
      <c r="H929" s="35">
        <v>5.32</v>
      </c>
      <c r="I929" s="35">
        <v>0.22</v>
      </c>
      <c r="J929" s="43">
        <f t="shared" si="491"/>
        <v>0.2024</v>
      </c>
      <c r="K929" s="35">
        <v>184.15850222</v>
      </c>
    </row>
    <row r="930" spans="2:11" x14ac:dyDescent="0.25">
      <c r="B930" s="35" t="str">
        <f t="shared" si="490"/>
        <v>B1_2_2010</v>
      </c>
      <c r="C930" s="35" t="s">
        <v>72</v>
      </c>
      <c r="D930" s="35">
        <v>2</v>
      </c>
      <c r="E930" s="35">
        <v>2010</v>
      </c>
      <c r="F930" s="35">
        <v>1.1979</v>
      </c>
      <c r="G930" s="35">
        <v>3.73</v>
      </c>
      <c r="H930" s="35">
        <v>5.32</v>
      </c>
      <c r="I930" s="35">
        <v>0.22</v>
      </c>
      <c r="J930" s="43">
        <f t="shared" si="491"/>
        <v>0.2024</v>
      </c>
      <c r="K930" s="35">
        <v>184.15850222</v>
      </c>
    </row>
    <row r="931" spans="2:11" x14ac:dyDescent="0.25">
      <c r="B931" s="35" t="str">
        <f t="shared" si="490"/>
        <v>B1_2_2011</v>
      </c>
      <c r="C931" s="35" t="s">
        <v>72</v>
      </c>
      <c r="D931" s="35">
        <v>2</v>
      </c>
      <c r="E931" s="35">
        <v>2011</v>
      </c>
      <c r="F931" s="35">
        <v>1.1979</v>
      </c>
      <c r="G931" s="35">
        <v>3.73</v>
      </c>
      <c r="H931" s="35">
        <v>5.32</v>
      </c>
      <c r="I931" s="35">
        <v>0.22</v>
      </c>
      <c r="J931" s="43">
        <f t="shared" si="491"/>
        <v>0.2024</v>
      </c>
      <c r="K931" s="35">
        <v>184.15850222</v>
      </c>
    </row>
    <row r="932" spans="2:11" x14ac:dyDescent="0.25">
      <c r="B932" s="35" t="str">
        <f t="shared" si="490"/>
        <v>B1_2_2012</v>
      </c>
      <c r="C932" s="35" t="s">
        <v>72</v>
      </c>
      <c r="D932" s="35">
        <v>2</v>
      </c>
      <c r="E932" s="35">
        <v>2012</v>
      </c>
      <c r="F932" s="35">
        <v>1.1979</v>
      </c>
      <c r="G932" s="35">
        <v>3.73</v>
      </c>
      <c r="H932" s="35">
        <v>5.32</v>
      </c>
      <c r="I932" s="35">
        <v>0.22</v>
      </c>
      <c r="J932" s="43">
        <f t="shared" si="491"/>
        <v>0.2024</v>
      </c>
      <c r="K932" s="35">
        <v>184.15850222</v>
      </c>
    </row>
    <row r="933" spans="2:11" x14ac:dyDescent="0.25">
      <c r="B933" s="35" t="str">
        <f t="shared" si="490"/>
        <v>B1_2_2013</v>
      </c>
      <c r="C933" s="35" t="s">
        <v>72</v>
      </c>
      <c r="D933" s="35">
        <v>2</v>
      </c>
      <c r="E933" s="35">
        <v>2013</v>
      </c>
      <c r="F933" s="35">
        <v>1.1979</v>
      </c>
      <c r="G933" s="35">
        <v>3.73</v>
      </c>
      <c r="H933" s="35">
        <v>5.32</v>
      </c>
      <c r="I933" s="35">
        <v>0.22</v>
      </c>
      <c r="J933" s="43">
        <f t="shared" si="491"/>
        <v>0.2024</v>
      </c>
      <c r="K933" s="35">
        <v>184.15850222</v>
      </c>
    </row>
    <row r="934" spans="2:11" x14ac:dyDescent="0.25">
      <c r="B934" s="35" t="str">
        <f t="shared" si="490"/>
        <v>B1_2_2014</v>
      </c>
      <c r="C934" s="35" t="s">
        <v>72</v>
      </c>
      <c r="D934" s="35">
        <v>2</v>
      </c>
      <c r="E934" s="35">
        <v>2014</v>
      </c>
      <c r="F934" s="35">
        <v>1.1979</v>
      </c>
      <c r="G934" s="35">
        <v>3.73</v>
      </c>
      <c r="H934" s="35">
        <v>5.32</v>
      </c>
      <c r="I934" s="35">
        <v>0.22</v>
      </c>
      <c r="J934" s="43">
        <f t="shared" si="491"/>
        <v>0.2024</v>
      </c>
      <c r="K934" s="35">
        <v>184.15850222</v>
      </c>
    </row>
    <row r="935" spans="2:11" x14ac:dyDescent="0.25">
      <c r="B935" s="35" t="str">
        <f t="shared" si="490"/>
        <v>B1_2_2015</v>
      </c>
      <c r="C935" s="35" t="s">
        <v>72</v>
      </c>
      <c r="D935" s="35">
        <v>2</v>
      </c>
      <c r="E935" s="35">
        <v>2015</v>
      </c>
      <c r="F935" s="35">
        <v>1.1979</v>
      </c>
      <c r="G935" s="35">
        <v>3.73</v>
      </c>
      <c r="H935" s="35">
        <v>5.32</v>
      </c>
      <c r="I935" s="35">
        <v>0.22</v>
      </c>
      <c r="J935" s="43">
        <f t="shared" si="491"/>
        <v>0.2024</v>
      </c>
      <c r="K935" s="35">
        <v>184.15850222</v>
      </c>
    </row>
    <row r="936" spans="2:11" x14ac:dyDescent="0.25">
      <c r="B936" s="35" t="str">
        <f t="shared" si="490"/>
        <v>B1_2_2016</v>
      </c>
      <c r="C936" s="35" t="s">
        <v>72</v>
      </c>
      <c r="D936" s="35">
        <v>2</v>
      </c>
      <c r="E936" s="35">
        <v>2016</v>
      </c>
      <c r="F936" s="35">
        <v>1.1979</v>
      </c>
      <c r="G936" s="35">
        <v>3.73</v>
      </c>
      <c r="H936" s="35">
        <v>5.32</v>
      </c>
      <c r="I936" s="35">
        <v>0.22</v>
      </c>
      <c r="J936" s="43">
        <f t="shared" si="491"/>
        <v>0.2024</v>
      </c>
      <c r="K936" s="35">
        <v>184.15850222</v>
      </c>
    </row>
    <row r="937" spans="2:11" x14ac:dyDescent="0.25">
      <c r="B937" s="35" t="str">
        <f t="shared" si="490"/>
        <v>B1_2_2017</v>
      </c>
      <c r="C937" s="35" t="s">
        <v>72</v>
      </c>
      <c r="D937" s="35">
        <v>2</v>
      </c>
      <c r="E937" s="35">
        <v>2017</v>
      </c>
      <c r="F937" s="35">
        <v>1.1979</v>
      </c>
      <c r="G937" s="35">
        <v>3.73</v>
      </c>
      <c r="H937" s="35">
        <v>5.32</v>
      </c>
      <c r="I937" s="35">
        <v>0.22</v>
      </c>
      <c r="J937" s="43">
        <f t="shared" si="491"/>
        <v>0.2024</v>
      </c>
      <c r="K937" s="35">
        <v>184.15850222</v>
      </c>
    </row>
    <row r="938" spans="2:11" x14ac:dyDescent="0.25">
      <c r="B938" s="35" t="str">
        <f t="shared" si="490"/>
        <v>B1_2_2018</v>
      </c>
      <c r="C938" s="35" t="s">
        <v>72</v>
      </c>
      <c r="D938" s="35">
        <v>2</v>
      </c>
      <c r="E938" s="35">
        <v>2018</v>
      </c>
      <c r="F938" s="35">
        <v>1.1979</v>
      </c>
      <c r="G938" s="35">
        <v>3.73</v>
      </c>
      <c r="H938" s="35">
        <v>5.32</v>
      </c>
      <c r="I938" s="35">
        <v>0.22</v>
      </c>
      <c r="J938" s="43">
        <f t="shared" si="491"/>
        <v>0.2024</v>
      </c>
      <c r="K938" s="35">
        <v>184.15850222</v>
      </c>
    </row>
    <row r="939" spans="2:11" x14ac:dyDescent="0.25">
      <c r="B939" s="35" t="str">
        <f t="shared" si="490"/>
        <v>B1_2_2019</v>
      </c>
      <c r="C939" s="35" t="s">
        <v>72</v>
      </c>
      <c r="D939" s="35">
        <v>2</v>
      </c>
      <c r="E939" s="35">
        <v>2019</v>
      </c>
      <c r="F939" s="35">
        <v>1.1979</v>
      </c>
      <c r="G939" s="35">
        <v>3.73</v>
      </c>
      <c r="H939" s="35">
        <v>5.32</v>
      </c>
      <c r="I939" s="35">
        <v>0.22</v>
      </c>
      <c r="J939" s="43">
        <f t="shared" si="491"/>
        <v>0.2024</v>
      </c>
      <c r="K939" s="35">
        <v>184.15850222</v>
      </c>
    </row>
    <row r="940" spans="2:11" x14ac:dyDescent="0.25">
      <c r="B940" s="35" t="str">
        <f t="shared" si="490"/>
        <v>B1_2_2020</v>
      </c>
      <c r="C940" s="35" t="s">
        <v>72</v>
      </c>
      <c r="D940" s="35">
        <v>2</v>
      </c>
      <c r="E940" s="35">
        <v>2020</v>
      </c>
      <c r="F940" s="35">
        <v>1.1979</v>
      </c>
      <c r="G940" s="35">
        <v>3.73</v>
      </c>
      <c r="H940" s="35">
        <v>5.32</v>
      </c>
      <c r="I940" s="35">
        <v>0.22</v>
      </c>
      <c r="J940" s="43">
        <f t="shared" si="491"/>
        <v>0.2024</v>
      </c>
      <c r="K940" s="35">
        <v>184.15850222</v>
      </c>
    </row>
    <row r="941" spans="2:11" x14ac:dyDescent="0.25">
      <c r="B941" s="35" t="str">
        <f t="shared" si="490"/>
        <v>B1_3_1969</v>
      </c>
      <c r="C941" s="35" t="s">
        <v>72</v>
      </c>
      <c r="D941" s="35">
        <v>3</v>
      </c>
      <c r="E941" s="35">
        <v>1969</v>
      </c>
      <c r="F941" s="35">
        <v>1.5972</v>
      </c>
      <c r="G941" s="35">
        <v>3.2120000000000002</v>
      </c>
      <c r="H941" s="35">
        <v>16.52</v>
      </c>
      <c r="I941" s="35">
        <v>0.73149999999999993</v>
      </c>
      <c r="J941" s="43">
        <f t="shared" si="491"/>
        <v>0.67297999999999991</v>
      </c>
      <c r="K941" s="35">
        <v>184.15850222</v>
      </c>
    </row>
    <row r="942" spans="2:11" x14ac:dyDescent="0.25">
      <c r="B942" s="35" t="str">
        <f t="shared" si="490"/>
        <v>B1_3_1970</v>
      </c>
      <c r="C942" s="35" t="s">
        <v>72</v>
      </c>
      <c r="D942" s="35">
        <v>3</v>
      </c>
      <c r="E942" s="35">
        <v>1970</v>
      </c>
      <c r="F942" s="35">
        <v>1.5972</v>
      </c>
      <c r="G942" s="35">
        <v>3.2120000000000002</v>
      </c>
      <c r="H942" s="35">
        <v>16.52</v>
      </c>
      <c r="I942" s="35">
        <v>0.73149999999999993</v>
      </c>
      <c r="J942" s="43">
        <f t="shared" si="491"/>
        <v>0.67297999999999991</v>
      </c>
      <c r="K942" s="35">
        <v>184.15850222</v>
      </c>
    </row>
    <row r="943" spans="2:11" x14ac:dyDescent="0.25">
      <c r="B943" s="35" t="str">
        <f t="shared" si="490"/>
        <v>B1_3_1971</v>
      </c>
      <c r="C943" s="35" t="s">
        <v>72</v>
      </c>
      <c r="D943" s="35">
        <v>3</v>
      </c>
      <c r="E943" s="35">
        <v>1971</v>
      </c>
      <c r="F943" s="35">
        <v>1.331</v>
      </c>
      <c r="G943" s="35">
        <v>3.2120000000000002</v>
      </c>
      <c r="H943" s="35">
        <v>15.34</v>
      </c>
      <c r="I943" s="35">
        <v>0.627</v>
      </c>
      <c r="J943" s="43">
        <f t="shared" si="491"/>
        <v>0.57684000000000002</v>
      </c>
      <c r="K943" s="35">
        <v>184.15850222</v>
      </c>
    </row>
    <row r="944" spans="2:11" x14ac:dyDescent="0.25">
      <c r="B944" s="35" t="str">
        <f t="shared" si="490"/>
        <v>B1_3_1972</v>
      </c>
      <c r="C944" s="35" t="s">
        <v>72</v>
      </c>
      <c r="D944" s="35">
        <v>3</v>
      </c>
      <c r="E944" s="35">
        <v>1972</v>
      </c>
      <c r="F944" s="35">
        <v>1.331</v>
      </c>
      <c r="G944" s="35">
        <v>3.2120000000000002</v>
      </c>
      <c r="H944" s="35">
        <v>15.34</v>
      </c>
      <c r="I944" s="35">
        <v>0.627</v>
      </c>
      <c r="J944" s="43">
        <f t="shared" si="491"/>
        <v>0.57684000000000002</v>
      </c>
      <c r="K944" s="35">
        <v>184.15850222</v>
      </c>
    </row>
    <row r="945" spans="2:11" x14ac:dyDescent="0.25">
      <c r="B945" s="35" t="str">
        <f t="shared" si="490"/>
        <v>B1_3_1973</v>
      </c>
      <c r="C945" s="35" t="s">
        <v>72</v>
      </c>
      <c r="D945" s="35">
        <v>3</v>
      </c>
      <c r="E945" s="35">
        <v>1973</v>
      </c>
      <c r="F945" s="35">
        <v>1.331</v>
      </c>
      <c r="G945" s="35">
        <v>3.2120000000000002</v>
      </c>
      <c r="H945" s="35">
        <v>15.34</v>
      </c>
      <c r="I945" s="35">
        <v>0.627</v>
      </c>
      <c r="J945" s="43">
        <f t="shared" si="491"/>
        <v>0.57684000000000002</v>
      </c>
      <c r="K945" s="35">
        <v>184.15850222</v>
      </c>
    </row>
    <row r="946" spans="2:11" x14ac:dyDescent="0.25">
      <c r="B946" s="35" t="str">
        <f t="shared" si="490"/>
        <v>B1_3_1974</v>
      </c>
      <c r="C946" s="35" t="s">
        <v>72</v>
      </c>
      <c r="D946" s="35">
        <v>3</v>
      </c>
      <c r="E946" s="35">
        <v>1974</v>
      </c>
      <c r="F946" s="35">
        <v>1.331</v>
      </c>
      <c r="G946" s="35">
        <v>3.2120000000000002</v>
      </c>
      <c r="H946" s="35">
        <v>15.34</v>
      </c>
      <c r="I946" s="35">
        <v>0.627</v>
      </c>
      <c r="J946" s="43">
        <f t="shared" si="491"/>
        <v>0.57684000000000002</v>
      </c>
      <c r="K946" s="35">
        <v>184.15850222</v>
      </c>
    </row>
    <row r="947" spans="2:11" x14ac:dyDescent="0.25">
      <c r="B947" s="35" t="str">
        <f t="shared" si="490"/>
        <v>B1_3_1975</v>
      </c>
      <c r="C947" s="35" t="s">
        <v>72</v>
      </c>
      <c r="D947" s="35">
        <v>3</v>
      </c>
      <c r="E947" s="35">
        <v>1975</v>
      </c>
      <c r="F947" s="35">
        <v>1.331</v>
      </c>
      <c r="G947" s="35">
        <v>3.2120000000000002</v>
      </c>
      <c r="H947" s="35">
        <v>15.34</v>
      </c>
      <c r="I947" s="35">
        <v>0.627</v>
      </c>
      <c r="J947" s="43">
        <f t="shared" si="491"/>
        <v>0.57684000000000002</v>
      </c>
      <c r="K947" s="35">
        <v>184.15850222</v>
      </c>
    </row>
    <row r="948" spans="2:11" x14ac:dyDescent="0.25">
      <c r="B948" s="35" t="str">
        <f t="shared" si="490"/>
        <v>B1_3_1976</v>
      </c>
      <c r="C948" s="35" t="s">
        <v>72</v>
      </c>
      <c r="D948" s="35">
        <v>3</v>
      </c>
      <c r="E948" s="35">
        <v>1976</v>
      </c>
      <c r="F948" s="35">
        <v>1.331</v>
      </c>
      <c r="G948" s="35">
        <v>3.2120000000000002</v>
      </c>
      <c r="H948" s="35">
        <v>15.34</v>
      </c>
      <c r="I948" s="35">
        <v>0.627</v>
      </c>
      <c r="J948" s="43">
        <f t="shared" si="491"/>
        <v>0.57684000000000002</v>
      </c>
      <c r="K948" s="35">
        <v>184.15850222</v>
      </c>
    </row>
    <row r="949" spans="2:11" x14ac:dyDescent="0.25">
      <c r="B949" s="35" t="str">
        <f t="shared" si="490"/>
        <v>B1_3_1977</v>
      </c>
      <c r="C949" s="35" t="s">
        <v>72</v>
      </c>
      <c r="D949" s="35">
        <v>3</v>
      </c>
      <c r="E949" s="35">
        <v>1977</v>
      </c>
      <c r="F949" s="35">
        <v>1.331</v>
      </c>
      <c r="G949" s="35">
        <v>3.2120000000000002</v>
      </c>
      <c r="H949" s="35">
        <v>15.34</v>
      </c>
      <c r="I949" s="35">
        <v>0.627</v>
      </c>
      <c r="J949" s="43">
        <f t="shared" si="491"/>
        <v>0.57684000000000002</v>
      </c>
      <c r="K949" s="35">
        <v>184.15850222</v>
      </c>
    </row>
    <row r="950" spans="2:11" x14ac:dyDescent="0.25">
      <c r="B950" s="35" t="str">
        <f t="shared" si="490"/>
        <v>B1_3_1978</v>
      </c>
      <c r="C950" s="35" t="s">
        <v>72</v>
      </c>
      <c r="D950" s="35">
        <v>3</v>
      </c>
      <c r="E950" s="35">
        <v>1978</v>
      </c>
      <c r="F950" s="35">
        <v>1.331</v>
      </c>
      <c r="G950" s="35">
        <v>3.2120000000000002</v>
      </c>
      <c r="H950" s="35">
        <v>15.34</v>
      </c>
      <c r="I950" s="35">
        <v>0.627</v>
      </c>
      <c r="J950" s="43">
        <f t="shared" si="491"/>
        <v>0.57684000000000002</v>
      </c>
      <c r="K950" s="35">
        <v>184.15850222</v>
      </c>
    </row>
    <row r="951" spans="2:11" x14ac:dyDescent="0.25">
      <c r="B951" s="35" t="str">
        <f t="shared" si="490"/>
        <v>B1_3_1979</v>
      </c>
      <c r="C951" s="35" t="s">
        <v>72</v>
      </c>
      <c r="D951" s="35">
        <v>3</v>
      </c>
      <c r="E951" s="35">
        <v>1979</v>
      </c>
      <c r="F951" s="35">
        <v>1.21</v>
      </c>
      <c r="G951" s="35">
        <v>3.2120000000000002</v>
      </c>
      <c r="H951" s="35">
        <v>14.16</v>
      </c>
      <c r="I951" s="35">
        <v>0.52249999999999996</v>
      </c>
      <c r="J951" s="43">
        <f t="shared" si="491"/>
        <v>0.48069999999999996</v>
      </c>
      <c r="K951" s="35">
        <v>184.15850222</v>
      </c>
    </row>
    <row r="952" spans="2:11" x14ac:dyDescent="0.25">
      <c r="B952" s="35" t="str">
        <f t="shared" si="490"/>
        <v>B1_3_1980</v>
      </c>
      <c r="C952" s="35" t="s">
        <v>72</v>
      </c>
      <c r="D952" s="35">
        <v>3</v>
      </c>
      <c r="E952" s="35">
        <v>1980</v>
      </c>
      <c r="F952" s="35">
        <v>1.21</v>
      </c>
      <c r="G952" s="35">
        <v>3.2120000000000002</v>
      </c>
      <c r="H952" s="35">
        <v>14.16</v>
      </c>
      <c r="I952" s="35">
        <v>0.52249999999999996</v>
      </c>
      <c r="J952" s="43">
        <f t="shared" si="491"/>
        <v>0.48069999999999996</v>
      </c>
      <c r="K952" s="35">
        <v>184.15850222</v>
      </c>
    </row>
    <row r="953" spans="2:11" x14ac:dyDescent="0.25">
      <c r="B953" s="35" t="str">
        <f t="shared" si="490"/>
        <v>B1_3_1981</v>
      </c>
      <c r="C953" s="35" t="s">
        <v>72</v>
      </c>
      <c r="D953" s="35">
        <v>3</v>
      </c>
      <c r="E953" s="35">
        <v>1981</v>
      </c>
      <c r="F953" s="35">
        <v>1.21</v>
      </c>
      <c r="G953" s="35">
        <v>3.2120000000000002</v>
      </c>
      <c r="H953" s="35">
        <v>14.16</v>
      </c>
      <c r="I953" s="35">
        <v>0.52249999999999996</v>
      </c>
      <c r="J953" s="43">
        <f t="shared" si="491"/>
        <v>0.48069999999999996</v>
      </c>
      <c r="K953" s="35">
        <v>184.15850222</v>
      </c>
    </row>
    <row r="954" spans="2:11" x14ac:dyDescent="0.25">
      <c r="B954" s="35" t="str">
        <f t="shared" si="490"/>
        <v>B1_3_1982</v>
      </c>
      <c r="C954" s="35" t="s">
        <v>72</v>
      </c>
      <c r="D954" s="35">
        <v>3</v>
      </c>
      <c r="E954" s="35">
        <v>1982</v>
      </c>
      <c r="F954" s="35">
        <v>1.21</v>
      </c>
      <c r="G954" s="35">
        <v>3.2120000000000002</v>
      </c>
      <c r="H954" s="35">
        <v>14.16</v>
      </c>
      <c r="I954" s="35">
        <v>0.52249999999999996</v>
      </c>
      <c r="J954" s="43">
        <f t="shared" si="491"/>
        <v>0.48069999999999996</v>
      </c>
      <c r="K954" s="35">
        <v>184.15850222</v>
      </c>
    </row>
    <row r="955" spans="2:11" x14ac:dyDescent="0.25">
      <c r="B955" s="35" t="str">
        <f t="shared" si="490"/>
        <v>B1_3_1983</v>
      </c>
      <c r="C955" s="35" t="s">
        <v>72</v>
      </c>
      <c r="D955" s="35">
        <v>3</v>
      </c>
      <c r="E955" s="35">
        <v>1983</v>
      </c>
      <c r="F955" s="35">
        <v>1.21</v>
      </c>
      <c r="G955" s="35">
        <v>3.2120000000000002</v>
      </c>
      <c r="H955" s="35">
        <v>14.16</v>
      </c>
      <c r="I955" s="35">
        <v>0.52249999999999996</v>
      </c>
      <c r="J955" s="43">
        <f t="shared" si="491"/>
        <v>0.48069999999999996</v>
      </c>
      <c r="K955" s="35">
        <v>184.15850222</v>
      </c>
    </row>
    <row r="956" spans="2:11" x14ac:dyDescent="0.25">
      <c r="B956" s="35" t="str">
        <f t="shared" si="490"/>
        <v>B1_3_1984</v>
      </c>
      <c r="C956" s="35" t="s">
        <v>72</v>
      </c>
      <c r="D956" s="35">
        <v>3</v>
      </c>
      <c r="E956" s="35">
        <v>1984</v>
      </c>
      <c r="F956" s="35">
        <v>1.1374</v>
      </c>
      <c r="G956" s="35">
        <v>3.1389999999999998</v>
      </c>
      <c r="H956" s="35">
        <v>12.98</v>
      </c>
      <c r="I956" s="35">
        <v>0.52249999999999996</v>
      </c>
      <c r="J956" s="43">
        <f t="shared" si="491"/>
        <v>0.48069999999999996</v>
      </c>
      <c r="K956" s="35">
        <v>184.15850222</v>
      </c>
    </row>
    <row r="957" spans="2:11" x14ac:dyDescent="0.25">
      <c r="B957" s="35" t="str">
        <f t="shared" si="490"/>
        <v>B1_3_1985</v>
      </c>
      <c r="C957" s="35" t="s">
        <v>72</v>
      </c>
      <c r="D957" s="35">
        <v>3</v>
      </c>
      <c r="E957" s="35">
        <v>1985</v>
      </c>
      <c r="F957" s="35">
        <v>1.1374</v>
      </c>
      <c r="G957" s="35">
        <v>3.1389999999999998</v>
      </c>
      <c r="H957" s="35">
        <v>12.98</v>
      </c>
      <c r="I957" s="35">
        <v>0.52249999999999996</v>
      </c>
      <c r="J957" s="43">
        <f t="shared" si="491"/>
        <v>0.48069999999999996</v>
      </c>
      <c r="K957" s="35">
        <v>184.15850222</v>
      </c>
    </row>
    <row r="958" spans="2:11" x14ac:dyDescent="0.25">
      <c r="B958" s="35" t="str">
        <f t="shared" si="490"/>
        <v>B1_3_1986</v>
      </c>
      <c r="C958" s="35" t="s">
        <v>72</v>
      </c>
      <c r="D958" s="35">
        <v>3</v>
      </c>
      <c r="E958" s="35">
        <v>1986</v>
      </c>
      <c r="F958" s="35">
        <v>1.1374</v>
      </c>
      <c r="G958" s="35">
        <v>3.1389999999999998</v>
      </c>
      <c r="H958" s="35">
        <v>12.98</v>
      </c>
      <c r="I958" s="35">
        <v>0.52249999999999996</v>
      </c>
      <c r="J958" s="43">
        <f t="shared" si="491"/>
        <v>0.48069999999999996</v>
      </c>
      <c r="K958" s="35">
        <v>184.15850222</v>
      </c>
    </row>
    <row r="959" spans="2:11" x14ac:dyDescent="0.25">
      <c r="B959" s="35" t="str">
        <f t="shared" si="490"/>
        <v>B1_3_1987</v>
      </c>
      <c r="C959" s="35" t="s">
        <v>72</v>
      </c>
      <c r="D959" s="35">
        <v>3</v>
      </c>
      <c r="E959" s="35">
        <v>1987</v>
      </c>
      <c r="F959" s="35">
        <v>1.0648</v>
      </c>
      <c r="G959" s="35">
        <v>3.0659999999999998</v>
      </c>
      <c r="H959" s="35">
        <v>12.98</v>
      </c>
      <c r="I959" s="35">
        <v>0.52249999999999996</v>
      </c>
      <c r="J959" s="43">
        <f t="shared" si="491"/>
        <v>0.48069999999999996</v>
      </c>
      <c r="K959" s="35">
        <v>184.15850222</v>
      </c>
    </row>
    <row r="960" spans="2:11" x14ac:dyDescent="0.25">
      <c r="B960" s="35" t="str">
        <f t="shared" si="490"/>
        <v>B1_3_1988</v>
      </c>
      <c r="C960" s="35" t="s">
        <v>72</v>
      </c>
      <c r="D960" s="35">
        <v>3</v>
      </c>
      <c r="E960" s="35">
        <v>1988</v>
      </c>
      <c r="F960" s="35">
        <v>1.0648</v>
      </c>
      <c r="G960" s="35">
        <v>3.0659999999999998</v>
      </c>
      <c r="H960" s="35">
        <v>12.98</v>
      </c>
      <c r="I960" s="35">
        <v>0.52249999999999996</v>
      </c>
      <c r="J960" s="43">
        <f t="shared" si="491"/>
        <v>0.48069999999999996</v>
      </c>
      <c r="K960" s="35">
        <v>184.15850222</v>
      </c>
    </row>
    <row r="961" spans="2:11" x14ac:dyDescent="0.25">
      <c r="B961" s="35" t="str">
        <f t="shared" si="490"/>
        <v>B1_3_1989</v>
      </c>
      <c r="C961" s="35" t="s">
        <v>72</v>
      </c>
      <c r="D961" s="35">
        <v>3</v>
      </c>
      <c r="E961" s="35">
        <v>1989</v>
      </c>
      <c r="F961" s="35">
        <v>1.0648</v>
      </c>
      <c r="G961" s="35">
        <v>3.0659999999999998</v>
      </c>
      <c r="H961" s="35">
        <v>12.98</v>
      </c>
      <c r="I961" s="35">
        <v>0.52249999999999996</v>
      </c>
      <c r="J961" s="43">
        <f t="shared" si="491"/>
        <v>0.48069999999999996</v>
      </c>
      <c r="K961" s="35">
        <v>184.15850222</v>
      </c>
    </row>
    <row r="962" spans="2:11" x14ac:dyDescent="0.25">
      <c r="B962" s="35" t="str">
        <f t="shared" si="490"/>
        <v>B1_3_1990</v>
      </c>
      <c r="C962" s="35" t="s">
        <v>72</v>
      </c>
      <c r="D962" s="35">
        <v>3</v>
      </c>
      <c r="E962" s="35">
        <v>1990</v>
      </c>
      <c r="F962" s="35">
        <v>1.0648</v>
      </c>
      <c r="G962" s="35">
        <v>3.0659999999999998</v>
      </c>
      <c r="H962" s="35">
        <v>12.98</v>
      </c>
      <c r="I962" s="35">
        <v>0.52249999999999996</v>
      </c>
      <c r="J962" s="43">
        <f t="shared" si="491"/>
        <v>0.48069999999999996</v>
      </c>
      <c r="K962" s="35">
        <v>184.15850222</v>
      </c>
    </row>
    <row r="963" spans="2:11" x14ac:dyDescent="0.25">
      <c r="B963" s="35" t="str">
        <f t="shared" si="490"/>
        <v>B1_3_1991</v>
      </c>
      <c r="C963" s="35" t="s">
        <v>72</v>
      </c>
      <c r="D963" s="35">
        <v>3</v>
      </c>
      <c r="E963" s="35">
        <v>1991</v>
      </c>
      <c r="F963" s="35">
        <v>1.0648</v>
      </c>
      <c r="G963" s="35">
        <v>3.0659999999999998</v>
      </c>
      <c r="H963" s="35">
        <v>12.98</v>
      </c>
      <c r="I963" s="35">
        <v>0.52249999999999996</v>
      </c>
      <c r="J963" s="43">
        <f t="shared" si="491"/>
        <v>0.48069999999999996</v>
      </c>
      <c r="K963" s="35">
        <v>184.15850222</v>
      </c>
    </row>
    <row r="964" spans="2:11" x14ac:dyDescent="0.25">
      <c r="B964" s="35" t="str">
        <f t="shared" si="490"/>
        <v>B1_3_1992</v>
      </c>
      <c r="C964" s="35" t="s">
        <v>72</v>
      </c>
      <c r="D964" s="35">
        <v>3</v>
      </c>
      <c r="E964" s="35">
        <v>1992</v>
      </c>
      <c r="F964" s="35">
        <v>1.0648</v>
      </c>
      <c r="G964" s="35">
        <v>3.0659999999999998</v>
      </c>
      <c r="H964" s="35">
        <v>12.98</v>
      </c>
      <c r="I964" s="35">
        <v>0.52249999999999996</v>
      </c>
      <c r="J964" s="43">
        <f t="shared" si="491"/>
        <v>0.48069999999999996</v>
      </c>
      <c r="K964" s="35">
        <v>184.15850222</v>
      </c>
    </row>
    <row r="965" spans="2:11" x14ac:dyDescent="0.25">
      <c r="B965" s="35" t="str">
        <f t="shared" si="490"/>
        <v>B1_3_1993</v>
      </c>
      <c r="C965" s="35" t="s">
        <v>72</v>
      </c>
      <c r="D965" s="35">
        <v>3</v>
      </c>
      <c r="E965" s="35">
        <v>1993</v>
      </c>
      <c r="F965" s="35">
        <v>1.0648</v>
      </c>
      <c r="G965" s="35">
        <v>3.0659999999999998</v>
      </c>
      <c r="H965" s="35">
        <v>12.98</v>
      </c>
      <c r="I965" s="35">
        <v>0.52249999999999996</v>
      </c>
      <c r="J965" s="43">
        <f t="shared" si="491"/>
        <v>0.48069999999999996</v>
      </c>
      <c r="K965" s="35">
        <v>184.15850222</v>
      </c>
    </row>
    <row r="966" spans="2:11" x14ac:dyDescent="0.25">
      <c r="B966" s="35" t="str">
        <f t="shared" si="490"/>
        <v>B1_3_1994</v>
      </c>
      <c r="C966" s="35" t="s">
        <v>72</v>
      </c>
      <c r="D966" s="35">
        <v>3</v>
      </c>
      <c r="E966" s="35">
        <v>1994</v>
      </c>
      <c r="F966" s="35">
        <v>1.0648</v>
      </c>
      <c r="G966" s="35">
        <v>3.0659999999999998</v>
      </c>
      <c r="H966" s="35">
        <v>12.98</v>
      </c>
      <c r="I966" s="35">
        <v>0.52249999999999996</v>
      </c>
      <c r="J966" s="43">
        <f t="shared" si="491"/>
        <v>0.48069999999999996</v>
      </c>
      <c r="K966" s="35">
        <v>184.15850222</v>
      </c>
    </row>
    <row r="967" spans="2:11" x14ac:dyDescent="0.25">
      <c r="B967" s="35" t="str">
        <f t="shared" si="490"/>
        <v>B1_3_1995</v>
      </c>
      <c r="C967" s="35" t="s">
        <v>72</v>
      </c>
      <c r="D967" s="35">
        <v>3</v>
      </c>
      <c r="E967" s="35">
        <v>1995</v>
      </c>
      <c r="F967" s="35">
        <v>1.0648</v>
      </c>
      <c r="G967" s="35">
        <v>3.0659999999999998</v>
      </c>
      <c r="H967" s="35">
        <v>12.98</v>
      </c>
      <c r="I967" s="35">
        <v>0.52249999999999996</v>
      </c>
      <c r="J967" s="43">
        <f t="shared" si="491"/>
        <v>0.48069999999999996</v>
      </c>
      <c r="K967" s="35">
        <v>184.15850222</v>
      </c>
    </row>
    <row r="968" spans="2:11" x14ac:dyDescent="0.25">
      <c r="B968" s="35" t="str">
        <f t="shared" si="490"/>
        <v>B1_3_1996</v>
      </c>
      <c r="C968" s="35" t="s">
        <v>72</v>
      </c>
      <c r="D968" s="35">
        <v>3</v>
      </c>
      <c r="E968" s="35">
        <v>1996</v>
      </c>
      <c r="F968" s="35">
        <v>0.82280000000000009</v>
      </c>
      <c r="G968" s="35">
        <v>1.9710000000000001</v>
      </c>
      <c r="H968" s="35">
        <v>9.6405999999999992</v>
      </c>
      <c r="I968" s="35">
        <v>0.36099999999999999</v>
      </c>
      <c r="J968" s="43">
        <f t="shared" si="491"/>
        <v>0.33212000000000003</v>
      </c>
      <c r="K968" s="35">
        <v>184.15850222</v>
      </c>
    </row>
    <row r="969" spans="2:11" x14ac:dyDescent="0.25">
      <c r="B969" s="35" t="str">
        <f t="shared" si="490"/>
        <v>B1_3_1997</v>
      </c>
      <c r="C969" s="35" t="s">
        <v>72</v>
      </c>
      <c r="D969" s="35">
        <v>3</v>
      </c>
      <c r="E969" s="35">
        <v>1997</v>
      </c>
      <c r="F969" s="35">
        <v>0.82280000000000009</v>
      </c>
      <c r="G969" s="35">
        <v>1.9710000000000001</v>
      </c>
      <c r="H969" s="35">
        <v>9.6405999999999992</v>
      </c>
      <c r="I969" s="35">
        <v>0.36099999999999999</v>
      </c>
      <c r="J969" s="43">
        <f t="shared" si="491"/>
        <v>0.33212000000000003</v>
      </c>
      <c r="K969" s="35">
        <v>184.15850222</v>
      </c>
    </row>
    <row r="970" spans="2:11" x14ac:dyDescent="0.25">
      <c r="B970" s="35" t="str">
        <f t="shared" ref="B970:B1033" si="492">C970&amp;"_"&amp;D970&amp;"_"&amp;E970</f>
        <v>B1_3_1998</v>
      </c>
      <c r="C970" s="35" t="s">
        <v>72</v>
      </c>
      <c r="D970" s="35">
        <v>3</v>
      </c>
      <c r="E970" s="35">
        <v>1998</v>
      </c>
      <c r="F970" s="35">
        <v>0.82280000000000009</v>
      </c>
      <c r="G970" s="35">
        <v>1.9710000000000001</v>
      </c>
      <c r="H970" s="35">
        <v>9.6405999999999992</v>
      </c>
      <c r="I970" s="35">
        <v>0.36099999999999999</v>
      </c>
      <c r="J970" s="43">
        <f t="shared" ref="J970:J1033" si="493">0.92*I970</f>
        <v>0.33212000000000003</v>
      </c>
      <c r="K970" s="35">
        <v>184.15850222</v>
      </c>
    </row>
    <row r="971" spans="2:11" x14ac:dyDescent="0.25">
      <c r="B971" s="35" t="str">
        <f t="shared" si="492"/>
        <v>B1_3_1999</v>
      </c>
      <c r="C971" s="35" t="s">
        <v>72</v>
      </c>
      <c r="D971" s="35">
        <v>3</v>
      </c>
      <c r="E971" s="35">
        <v>1999</v>
      </c>
      <c r="F971" s="35">
        <v>0.82280000000000009</v>
      </c>
      <c r="G971" s="35">
        <v>1.9710000000000001</v>
      </c>
      <c r="H971" s="35">
        <v>9.6405999999999992</v>
      </c>
      <c r="I971" s="35">
        <v>0.36099999999999999</v>
      </c>
      <c r="J971" s="43">
        <f t="shared" si="493"/>
        <v>0.33212000000000003</v>
      </c>
      <c r="K971" s="35">
        <v>184.15850222</v>
      </c>
    </row>
    <row r="972" spans="2:11" x14ac:dyDescent="0.25">
      <c r="B972" s="35" t="str">
        <f t="shared" si="492"/>
        <v>B1_3_2000</v>
      </c>
      <c r="C972" s="35" t="s">
        <v>72</v>
      </c>
      <c r="D972" s="35">
        <v>3</v>
      </c>
      <c r="E972" s="35">
        <v>2000</v>
      </c>
      <c r="F972" s="35">
        <v>0.82280000000000009</v>
      </c>
      <c r="G972" s="35">
        <v>1.9710000000000001</v>
      </c>
      <c r="H972" s="35">
        <v>7.3100000000000005</v>
      </c>
      <c r="I972" s="35">
        <v>0.36099999999999999</v>
      </c>
      <c r="J972" s="43">
        <f t="shared" si="493"/>
        <v>0.33212000000000003</v>
      </c>
      <c r="K972" s="35">
        <v>184.15850222</v>
      </c>
    </row>
    <row r="973" spans="2:11" x14ac:dyDescent="0.25">
      <c r="B973" s="35" t="str">
        <f t="shared" si="492"/>
        <v>B1_3_2001</v>
      </c>
      <c r="C973" s="35" t="s">
        <v>72</v>
      </c>
      <c r="D973" s="35">
        <v>3</v>
      </c>
      <c r="E973" s="35">
        <v>2001</v>
      </c>
      <c r="F973" s="35">
        <v>0.82280000000000009</v>
      </c>
      <c r="G973" s="35">
        <v>1.9710000000000001</v>
      </c>
      <c r="H973" s="35">
        <v>7.3100000000000005</v>
      </c>
      <c r="I973" s="35">
        <v>0.36099999999999999</v>
      </c>
      <c r="J973" s="43">
        <f t="shared" si="493"/>
        <v>0.33212000000000003</v>
      </c>
      <c r="K973" s="35">
        <v>184.15850222</v>
      </c>
    </row>
    <row r="974" spans="2:11" x14ac:dyDescent="0.25">
      <c r="B974" s="35" t="str">
        <f t="shared" si="492"/>
        <v>B1_3_2002</v>
      </c>
      <c r="C974" s="35" t="s">
        <v>72</v>
      </c>
      <c r="D974" s="35">
        <v>3</v>
      </c>
      <c r="E974" s="35">
        <v>2002</v>
      </c>
      <c r="F974" s="35">
        <v>0.82280000000000009</v>
      </c>
      <c r="G974" s="35">
        <v>1.9710000000000001</v>
      </c>
      <c r="H974" s="35">
        <v>7.3100000000000005</v>
      </c>
      <c r="I974" s="35">
        <v>0.36099999999999999</v>
      </c>
      <c r="J974" s="43">
        <f t="shared" si="493"/>
        <v>0.33212000000000003</v>
      </c>
      <c r="K974" s="35">
        <v>184.15850222</v>
      </c>
    </row>
    <row r="975" spans="2:11" x14ac:dyDescent="0.25">
      <c r="B975" s="35" t="str">
        <f t="shared" si="492"/>
        <v>B1_3_2003</v>
      </c>
      <c r="C975" s="35" t="s">
        <v>72</v>
      </c>
      <c r="D975" s="35">
        <v>3</v>
      </c>
      <c r="E975" s="35">
        <v>2003</v>
      </c>
      <c r="F975" s="35">
        <v>0.82280000000000009</v>
      </c>
      <c r="G975" s="35">
        <v>1.9710000000000001</v>
      </c>
      <c r="H975" s="35">
        <v>7.3100000000000005</v>
      </c>
      <c r="I975" s="35">
        <v>0.36099999999999999</v>
      </c>
      <c r="J975" s="43">
        <f t="shared" si="493"/>
        <v>0.33212000000000003</v>
      </c>
      <c r="K975" s="35">
        <v>184.15850222</v>
      </c>
    </row>
    <row r="976" spans="2:11" x14ac:dyDescent="0.25">
      <c r="B976" s="35" t="str">
        <f t="shared" si="492"/>
        <v>B1_3_2004</v>
      </c>
      <c r="C976" s="35" t="s">
        <v>72</v>
      </c>
      <c r="D976" s="35">
        <v>3</v>
      </c>
      <c r="E976" s="35">
        <v>2004</v>
      </c>
      <c r="F976" s="35">
        <v>0.82280000000000009</v>
      </c>
      <c r="G976" s="35">
        <v>3.73</v>
      </c>
      <c r="H976" s="35">
        <v>5.1014999999999997</v>
      </c>
      <c r="I976" s="35">
        <v>0.22</v>
      </c>
      <c r="J976" s="43">
        <f t="shared" si="493"/>
        <v>0.2024</v>
      </c>
      <c r="K976" s="35">
        <v>184.15850222</v>
      </c>
    </row>
    <row r="977" spans="2:11" x14ac:dyDescent="0.25">
      <c r="B977" s="35" t="str">
        <f t="shared" si="492"/>
        <v>B1_3_2005</v>
      </c>
      <c r="C977" s="35" t="s">
        <v>72</v>
      </c>
      <c r="D977" s="35">
        <v>3</v>
      </c>
      <c r="E977" s="35">
        <v>2005</v>
      </c>
      <c r="F977" s="35">
        <v>0.82280000000000009</v>
      </c>
      <c r="G977" s="35">
        <v>3.73</v>
      </c>
      <c r="H977" s="35">
        <v>5.1014999999999997</v>
      </c>
      <c r="I977" s="35">
        <v>0.22</v>
      </c>
      <c r="J977" s="43">
        <f t="shared" si="493"/>
        <v>0.2024</v>
      </c>
      <c r="K977" s="35">
        <v>184.15850222</v>
      </c>
    </row>
    <row r="978" spans="2:11" x14ac:dyDescent="0.25">
      <c r="B978" s="35" t="str">
        <f t="shared" si="492"/>
        <v>B1_3_2006</v>
      </c>
      <c r="C978" s="35" t="s">
        <v>72</v>
      </c>
      <c r="D978" s="35">
        <v>3</v>
      </c>
      <c r="E978" s="35">
        <v>2006</v>
      </c>
      <c r="F978" s="35">
        <v>0.82280000000000009</v>
      </c>
      <c r="G978" s="35">
        <v>3.73</v>
      </c>
      <c r="H978" s="35">
        <v>5.1014999999999997</v>
      </c>
      <c r="I978" s="35">
        <v>0.22</v>
      </c>
      <c r="J978" s="43">
        <f t="shared" si="493"/>
        <v>0.2024</v>
      </c>
      <c r="K978" s="35">
        <v>184.15850222</v>
      </c>
    </row>
    <row r="979" spans="2:11" x14ac:dyDescent="0.25">
      <c r="B979" s="35" t="str">
        <f t="shared" si="492"/>
        <v>B1_3_2007</v>
      </c>
      <c r="C979" s="35" t="s">
        <v>72</v>
      </c>
      <c r="D979" s="35">
        <v>3</v>
      </c>
      <c r="E979" s="35">
        <v>2007</v>
      </c>
      <c r="F979" s="35">
        <v>0.82280000000000009</v>
      </c>
      <c r="G979" s="35">
        <v>3.73</v>
      </c>
      <c r="H979" s="35">
        <v>5.1014999999999997</v>
      </c>
      <c r="I979" s="35">
        <v>0.22</v>
      </c>
      <c r="J979" s="43">
        <f t="shared" si="493"/>
        <v>0.2024</v>
      </c>
      <c r="K979" s="35">
        <v>184.15850222</v>
      </c>
    </row>
    <row r="980" spans="2:11" x14ac:dyDescent="0.25">
      <c r="B980" s="35" t="str">
        <f t="shared" si="492"/>
        <v>B1_3_2008</v>
      </c>
      <c r="C980" s="35" t="s">
        <v>72</v>
      </c>
      <c r="D980" s="35">
        <v>3</v>
      </c>
      <c r="E980" s="35">
        <v>2008</v>
      </c>
      <c r="F980" s="35">
        <v>0.82280000000000009</v>
      </c>
      <c r="G980" s="35">
        <v>3.73</v>
      </c>
      <c r="H980" s="35">
        <v>5.1014999999999997</v>
      </c>
      <c r="I980" s="35">
        <v>0.22</v>
      </c>
      <c r="J980" s="43">
        <f t="shared" si="493"/>
        <v>0.2024</v>
      </c>
      <c r="K980" s="35">
        <v>184.15850222</v>
      </c>
    </row>
    <row r="981" spans="2:11" x14ac:dyDescent="0.25">
      <c r="B981" s="35" t="str">
        <f t="shared" si="492"/>
        <v>B1_3_2009</v>
      </c>
      <c r="C981" s="35" t="s">
        <v>72</v>
      </c>
      <c r="D981" s="35">
        <v>3</v>
      </c>
      <c r="E981" s="35">
        <v>2009</v>
      </c>
      <c r="F981" s="35">
        <v>0.82280000000000009</v>
      </c>
      <c r="G981" s="35">
        <v>3.73</v>
      </c>
      <c r="H981" s="35">
        <v>5.1014999999999997</v>
      </c>
      <c r="I981" s="35">
        <v>0.22</v>
      </c>
      <c r="J981" s="43">
        <f t="shared" si="493"/>
        <v>0.2024</v>
      </c>
      <c r="K981" s="35">
        <v>184.15850222</v>
      </c>
    </row>
    <row r="982" spans="2:11" x14ac:dyDescent="0.25">
      <c r="B982" s="35" t="str">
        <f t="shared" si="492"/>
        <v>B1_3_2010</v>
      </c>
      <c r="C982" s="35" t="s">
        <v>72</v>
      </c>
      <c r="D982" s="35">
        <v>3</v>
      </c>
      <c r="E982" s="35">
        <v>2010</v>
      </c>
      <c r="F982" s="35">
        <v>0.82280000000000009</v>
      </c>
      <c r="G982" s="35">
        <v>3.73</v>
      </c>
      <c r="H982" s="35">
        <v>5.1014999999999997</v>
      </c>
      <c r="I982" s="35">
        <v>0.22</v>
      </c>
      <c r="J982" s="43">
        <f t="shared" si="493"/>
        <v>0.2024</v>
      </c>
      <c r="K982" s="35">
        <v>184.15850222</v>
      </c>
    </row>
    <row r="983" spans="2:11" x14ac:dyDescent="0.25">
      <c r="B983" s="35" t="str">
        <f t="shared" si="492"/>
        <v>B1_3_2011</v>
      </c>
      <c r="C983" s="35" t="s">
        <v>72</v>
      </c>
      <c r="D983" s="35">
        <v>3</v>
      </c>
      <c r="E983" s="35">
        <v>2011</v>
      </c>
      <c r="F983" s="35">
        <v>0.82280000000000009</v>
      </c>
      <c r="G983" s="35">
        <v>3.73</v>
      </c>
      <c r="H983" s="35">
        <v>5.1014999999999997</v>
      </c>
      <c r="I983" s="35">
        <v>0.22</v>
      </c>
      <c r="J983" s="43">
        <f t="shared" si="493"/>
        <v>0.2024</v>
      </c>
      <c r="K983" s="35">
        <v>184.15850222</v>
      </c>
    </row>
    <row r="984" spans="2:11" x14ac:dyDescent="0.25">
      <c r="B984" s="35" t="str">
        <f t="shared" si="492"/>
        <v>B1_3_2012</v>
      </c>
      <c r="C984" s="35" t="s">
        <v>72</v>
      </c>
      <c r="D984" s="35">
        <v>3</v>
      </c>
      <c r="E984" s="35">
        <v>2012</v>
      </c>
      <c r="F984" s="35">
        <v>0.82280000000000009</v>
      </c>
      <c r="G984" s="35">
        <v>3.73</v>
      </c>
      <c r="H984" s="35">
        <v>5.1014999999999997</v>
      </c>
      <c r="I984" s="35">
        <v>0.22</v>
      </c>
      <c r="J984" s="43">
        <f t="shared" si="493"/>
        <v>0.2024</v>
      </c>
      <c r="K984" s="35">
        <v>184.15850222</v>
      </c>
    </row>
    <row r="985" spans="2:11" x14ac:dyDescent="0.25">
      <c r="B985" s="35" t="str">
        <f t="shared" si="492"/>
        <v>B1_3_2013</v>
      </c>
      <c r="C985" s="35" t="s">
        <v>72</v>
      </c>
      <c r="D985" s="35">
        <v>3</v>
      </c>
      <c r="E985" s="35">
        <v>2013</v>
      </c>
      <c r="F985" s="35">
        <v>0.82280000000000009</v>
      </c>
      <c r="G985" s="35">
        <v>3.73</v>
      </c>
      <c r="H985" s="35">
        <v>3.8000000000000003</v>
      </c>
      <c r="I985" s="35">
        <v>0.09</v>
      </c>
      <c r="J985" s="43">
        <f t="shared" si="493"/>
        <v>8.2799999999999999E-2</v>
      </c>
      <c r="K985" s="35">
        <v>184.15850222</v>
      </c>
    </row>
    <row r="986" spans="2:11" x14ac:dyDescent="0.25">
      <c r="B986" s="35" t="str">
        <f t="shared" si="492"/>
        <v>B1_3_2014</v>
      </c>
      <c r="C986" s="35" t="s">
        <v>72</v>
      </c>
      <c r="D986" s="35">
        <v>3</v>
      </c>
      <c r="E986" s="35">
        <v>2014</v>
      </c>
      <c r="F986" s="35">
        <v>0.82280000000000009</v>
      </c>
      <c r="G986" s="35">
        <v>3.73</v>
      </c>
      <c r="H986" s="35">
        <v>3.8000000000000003</v>
      </c>
      <c r="I986" s="35">
        <v>0.09</v>
      </c>
      <c r="J986" s="43">
        <f t="shared" si="493"/>
        <v>8.2799999999999999E-2</v>
      </c>
      <c r="K986" s="35">
        <v>184.15850222</v>
      </c>
    </row>
    <row r="987" spans="2:11" x14ac:dyDescent="0.25">
      <c r="B987" s="35" t="str">
        <f t="shared" si="492"/>
        <v>B1_3_2015</v>
      </c>
      <c r="C987" s="35" t="s">
        <v>72</v>
      </c>
      <c r="D987" s="35">
        <v>3</v>
      </c>
      <c r="E987" s="35">
        <v>2015</v>
      </c>
      <c r="F987" s="35">
        <v>0.82280000000000009</v>
      </c>
      <c r="G987" s="35">
        <v>3.73</v>
      </c>
      <c r="H987" s="35">
        <v>3.8000000000000003</v>
      </c>
      <c r="I987" s="35">
        <v>0.09</v>
      </c>
      <c r="J987" s="43">
        <f t="shared" si="493"/>
        <v>8.2799999999999999E-2</v>
      </c>
      <c r="K987" s="35">
        <v>184.15850222</v>
      </c>
    </row>
    <row r="988" spans="2:11" x14ac:dyDescent="0.25">
      <c r="B988" s="35" t="str">
        <f t="shared" si="492"/>
        <v>B1_3_2016</v>
      </c>
      <c r="C988" s="35" t="s">
        <v>72</v>
      </c>
      <c r="D988" s="35">
        <v>3</v>
      </c>
      <c r="E988" s="35">
        <v>2016</v>
      </c>
      <c r="F988" s="35">
        <v>0.82280000000000009</v>
      </c>
      <c r="G988" s="35">
        <v>3.73</v>
      </c>
      <c r="H988" s="35">
        <v>3.8000000000000003</v>
      </c>
      <c r="I988" s="35">
        <v>0.09</v>
      </c>
      <c r="J988" s="43">
        <f t="shared" si="493"/>
        <v>8.2799999999999999E-2</v>
      </c>
      <c r="K988" s="35">
        <v>184.15850222</v>
      </c>
    </row>
    <row r="989" spans="2:11" x14ac:dyDescent="0.25">
      <c r="B989" s="35" t="str">
        <f t="shared" si="492"/>
        <v>B1_3_2017</v>
      </c>
      <c r="C989" s="35" t="s">
        <v>72</v>
      </c>
      <c r="D989" s="35">
        <v>3</v>
      </c>
      <c r="E989" s="35">
        <v>2017</v>
      </c>
      <c r="F989" s="35">
        <v>0.82280000000000009</v>
      </c>
      <c r="G989" s="35">
        <v>3.73</v>
      </c>
      <c r="H989" s="35">
        <v>3.8000000000000003</v>
      </c>
      <c r="I989" s="35">
        <v>0.09</v>
      </c>
      <c r="J989" s="43">
        <f t="shared" si="493"/>
        <v>8.2799999999999999E-2</v>
      </c>
      <c r="K989" s="35">
        <v>184.15850222</v>
      </c>
    </row>
    <row r="990" spans="2:11" x14ac:dyDescent="0.25">
      <c r="B990" s="35" t="str">
        <f t="shared" si="492"/>
        <v>B1_3_2018</v>
      </c>
      <c r="C990" s="35" t="s">
        <v>72</v>
      </c>
      <c r="D990" s="35">
        <v>3</v>
      </c>
      <c r="E990" s="35">
        <v>2018</v>
      </c>
      <c r="F990" s="35">
        <v>0.82280000000000009</v>
      </c>
      <c r="G990" s="35">
        <v>3.73</v>
      </c>
      <c r="H990" s="35">
        <v>3.8000000000000003</v>
      </c>
      <c r="I990" s="35">
        <v>0.09</v>
      </c>
      <c r="J990" s="43">
        <f t="shared" si="493"/>
        <v>8.2799999999999999E-2</v>
      </c>
      <c r="K990" s="35">
        <v>184.15850222</v>
      </c>
    </row>
    <row r="991" spans="2:11" x14ac:dyDescent="0.25">
      <c r="B991" s="35" t="str">
        <f t="shared" si="492"/>
        <v>B1_3_2019</v>
      </c>
      <c r="C991" s="35" t="s">
        <v>72</v>
      </c>
      <c r="D991" s="35">
        <v>3</v>
      </c>
      <c r="E991" s="35">
        <v>2019</v>
      </c>
      <c r="F991" s="35">
        <v>0.82280000000000009</v>
      </c>
      <c r="G991" s="35">
        <v>3.73</v>
      </c>
      <c r="H991" s="35">
        <v>3.8000000000000003</v>
      </c>
      <c r="I991" s="35">
        <v>0.09</v>
      </c>
      <c r="J991" s="43">
        <f t="shared" si="493"/>
        <v>8.2799999999999999E-2</v>
      </c>
      <c r="K991" s="35">
        <v>184.15850222</v>
      </c>
    </row>
    <row r="992" spans="2:11" x14ac:dyDescent="0.25">
      <c r="B992" s="35" t="str">
        <f t="shared" si="492"/>
        <v>B1_3_2020</v>
      </c>
      <c r="C992" s="35" t="s">
        <v>72</v>
      </c>
      <c r="D992" s="35">
        <v>3</v>
      </c>
      <c r="E992" s="35">
        <v>2020</v>
      </c>
      <c r="F992" s="35">
        <v>0.82280000000000009</v>
      </c>
      <c r="G992" s="35">
        <v>3.73</v>
      </c>
      <c r="H992" s="35">
        <v>3.8000000000000003</v>
      </c>
      <c r="I992" s="35">
        <v>0.09</v>
      </c>
      <c r="J992" s="43">
        <f t="shared" si="493"/>
        <v>8.2799999999999999E-2</v>
      </c>
      <c r="K992" s="35">
        <v>184.15850222</v>
      </c>
    </row>
    <row r="993" spans="2:11" x14ac:dyDescent="0.25">
      <c r="B993" s="35" t="str">
        <f t="shared" si="492"/>
        <v>B1_4_1969</v>
      </c>
      <c r="C993" s="35" t="s">
        <v>72</v>
      </c>
      <c r="D993" s="35">
        <v>4</v>
      </c>
      <c r="E993" s="35">
        <v>1969</v>
      </c>
      <c r="F993" s="35">
        <v>1.5972</v>
      </c>
      <c r="G993" s="35">
        <v>3.2120000000000002</v>
      </c>
      <c r="H993" s="35">
        <v>16.52</v>
      </c>
      <c r="I993" s="35">
        <v>0.73149999999999993</v>
      </c>
      <c r="J993" s="43">
        <f t="shared" si="493"/>
        <v>0.67297999999999991</v>
      </c>
      <c r="K993" s="35">
        <v>184.15850222</v>
      </c>
    </row>
    <row r="994" spans="2:11" x14ac:dyDescent="0.25">
      <c r="B994" s="35" t="str">
        <f t="shared" si="492"/>
        <v>B1_4_1970</v>
      </c>
      <c r="C994" s="35" t="s">
        <v>72</v>
      </c>
      <c r="D994" s="35">
        <v>4</v>
      </c>
      <c r="E994" s="35">
        <v>1970</v>
      </c>
      <c r="F994" s="35">
        <v>1.5972</v>
      </c>
      <c r="G994" s="35">
        <v>3.2120000000000002</v>
      </c>
      <c r="H994" s="35">
        <v>16.52</v>
      </c>
      <c r="I994" s="35">
        <v>0.73149999999999993</v>
      </c>
      <c r="J994" s="43">
        <f t="shared" si="493"/>
        <v>0.67297999999999991</v>
      </c>
      <c r="K994" s="35">
        <v>184.15850222</v>
      </c>
    </row>
    <row r="995" spans="2:11" x14ac:dyDescent="0.25">
      <c r="B995" s="35" t="str">
        <f t="shared" si="492"/>
        <v>B1_4_1971</v>
      </c>
      <c r="C995" s="35" t="s">
        <v>72</v>
      </c>
      <c r="D995" s="35">
        <v>4</v>
      </c>
      <c r="E995" s="35">
        <v>1971</v>
      </c>
      <c r="F995" s="35">
        <v>1.331</v>
      </c>
      <c r="G995" s="35">
        <v>3.2120000000000002</v>
      </c>
      <c r="H995" s="35">
        <v>15.34</v>
      </c>
      <c r="I995" s="35">
        <v>0.627</v>
      </c>
      <c r="J995" s="43">
        <f t="shared" si="493"/>
        <v>0.57684000000000002</v>
      </c>
      <c r="K995" s="35">
        <v>184.15850222</v>
      </c>
    </row>
    <row r="996" spans="2:11" x14ac:dyDescent="0.25">
      <c r="B996" s="35" t="str">
        <f t="shared" si="492"/>
        <v>B1_4_1972</v>
      </c>
      <c r="C996" s="35" t="s">
        <v>72</v>
      </c>
      <c r="D996" s="35">
        <v>4</v>
      </c>
      <c r="E996" s="35">
        <v>1972</v>
      </c>
      <c r="F996" s="35">
        <v>1.331</v>
      </c>
      <c r="G996" s="35">
        <v>3.2120000000000002</v>
      </c>
      <c r="H996" s="35">
        <v>15.34</v>
      </c>
      <c r="I996" s="35">
        <v>0.627</v>
      </c>
      <c r="J996" s="43">
        <f t="shared" si="493"/>
        <v>0.57684000000000002</v>
      </c>
      <c r="K996" s="35">
        <v>184.15850222</v>
      </c>
    </row>
    <row r="997" spans="2:11" x14ac:dyDescent="0.25">
      <c r="B997" s="35" t="str">
        <f t="shared" si="492"/>
        <v>B1_4_1973</v>
      </c>
      <c r="C997" s="35" t="s">
        <v>72</v>
      </c>
      <c r="D997" s="35">
        <v>4</v>
      </c>
      <c r="E997" s="35">
        <v>1973</v>
      </c>
      <c r="F997" s="35">
        <v>1.331</v>
      </c>
      <c r="G997" s="35">
        <v>3.2120000000000002</v>
      </c>
      <c r="H997" s="35">
        <v>15.34</v>
      </c>
      <c r="I997" s="35">
        <v>0.627</v>
      </c>
      <c r="J997" s="43">
        <f t="shared" si="493"/>
        <v>0.57684000000000002</v>
      </c>
      <c r="K997" s="35">
        <v>184.15850222</v>
      </c>
    </row>
    <row r="998" spans="2:11" x14ac:dyDescent="0.25">
      <c r="B998" s="35" t="str">
        <f t="shared" si="492"/>
        <v>B1_4_1974</v>
      </c>
      <c r="C998" s="35" t="s">
        <v>72</v>
      </c>
      <c r="D998" s="35">
        <v>4</v>
      </c>
      <c r="E998" s="35">
        <v>1974</v>
      </c>
      <c r="F998" s="35">
        <v>1.331</v>
      </c>
      <c r="G998" s="35">
        <v>3.2120000000000002</v>
      </c>
      <c r="H998" s="35">
        <v>15.34</v>
      </c>
      <c r="I998" s="35">
        <v>0.627</v>
      </c>
      <c r="J998" s="43">
        <f t="shared" si="493"/>
        <v>0.57684000000000002</v>
      </c>
      <c r="K998" s="35">
        <v>184.15850222</v>
      </c>
    </row>
    <row r="999" spans="2:11" x14ac:dyDescent="0.25">
      <c r="B999" s="35" t="str">
        <f t="shared" si="492"/>
        <v>B1_4_1975</v>
      </c>
      <c r="C999" s="35" t="s">
        <v>72</v>
      </c>
      <c r="D999" s="35">
        <v>4</v>
      </c>
      <c r="E999" s="35">
        <v>1975</v>
      </c>
      <c r="F999" s="35">
        <v>1.331</v>
      </c>
      <c r="G999" s="35">
        <v>3.2120000000000002</v>
      </c>
      <c r="H999" s="35">
        <v>15.34</v>
      </c>
      <c r="I999" s="35">
        <v>0.627</v>
      </c>
      <c r="J999" s="43">
        <f t="shared" si="493"/>
        <v>0.57684000000000002</v>
      </c>
      <c r="K999" s="35">
        <v>184.15850222</v>
      </c>
    </row>
    <row r="1000" spans="2:11" x14ac:dyDescent="0.25">
      <c r="B1000" s="35" t="str">
        <f t="shared" si="492"/>
        <v>B1_4_1976</v>
      </c>
      <c r="C1000" s="35" t="s">
        <v>72</v>
      </c>
      <c r="D1000" s="35">
        <v>4</v>
      </c>
      <c r="E1000" s="35">
        <v>1976</v>
      </c>
      <c r="F1000" s="35">
        <v>1.331</v>
      </c>
      <c r="G1000" s="35">
        <v>3.2120000000000002</v>
      </c>
      <c r="H1000" s="35">
        <v>15.34</v>
      </c>
      <c r="I1000" s="35">
        <v>0.627</v>
      </c>
      <c r="J1000" s="43">
        <f t="shared" si="493"/>
        <v>0.57684000000000002</v>
      </c>
      <c r="K1000" s="35">
        <v>184.15850222</v>
      </c>
    </row>
    <row r="1001" spans="2:11" x14ac:dyDescent="0.25">
      <c r="B1001" s="35" t="str">
        <f t="shared" si="492"/>
        <v>B1_4_1977</v>
      </c>
      <c r="C1001" s="35" t="s">
        <v>72</v>
      </c>
      <c r="D1001" s="35">
        <v>4</v>
      </c>
      <c r="E1001" s="35">
        <v>1977</v>
      </c>
      <c r="F1001" s="35">
        <v>1.331</v>
      </c>
      <c r="G1001" s="35">
        <v>3.2120000000000002</v>
      </c>
      <c r="H1001" s="35">
        <v>15.34</v>
      </c>
      <c r="I1001" s="35">
        <v>0.627</v>
      </c>
      <c r="J1001" s="43">
        <f t="shared" si="493"/>
        <v>0.57684000000000002</v>
      </c>
      <c r="K1001" s="35">
        <v>184.15850222</v>
      </c>
    </row>
    <row r="1002" spans="2:11" x14ac:dyDescent="0.25">
      <c r="B1002" s="35" t="str">
        <f t="shared" si="492"/>
        <v>B1_4_1978</v>
      </c>
      <c r="C1002" s="35" t="s">
        <v>72</v>
      </c>
      <c r="D1002" s="35">
        <v>4</v>
      </c>
      <c r="E1002" s="35">
        <v>1978</v>
      </c>
      <c r="F1002" s="35">
        <v>1.331</v>
      </c>
      <c r="G1002" s="35">
        <v>3.2120000000000002</v>
      </c>
      <c r="H1002" s="35">
        <v>15.34</v>
      </c>
      <c r="I1002" s="35">
        <v>0.627</v>
      </c>
      <c r="J1002" s="43">
        <f t="shared" si="493"/>
        <v>0.57684000000000002</v>
      </c>
      <c r="K1002" s="35">
        <v>184.15850222</v>
      </c>
    </row>
    <row r="1003" spans="2:11" x14ac:dyDescent="0.25">
      <c r="B1003" s="35" t="str">
        <f t="shared" si="492"/>
        <v>B1_4_1979</v>
      </c>
      <c r="C1003" s="35" t="s">
        <v>72</v>
      </c>
      <c r="D1003" s="35">
        <v>4</v>
      </c>
      <c r="E1003" s="35">
        <v>1979</v>
      </c>
      <c r="F1003" s="35">
        <v>1.21</v>
      </c>
      <c r="G1003" s="35">
        <v>3.2120000000000002</v>
      </c>
      <c r="H1003" s="35">
        <v>14.16</v>
      </c>
      <c r="I1003" s="35">
        <v>0.52249999999999996</v>
      </c>
      <c r="J1003" s="43">
        <f t="shared" si="493"/>
        <v>0.48069999999999996</v>
      </c>
      <c r="K1003" s="35">
        <v>184.15850222</v>
      </c>
    </row>
    <row r="1004" spans="2:11" x14ac:dyDescent="0.25">
      <c r="B1004" s="35" t="str">
        <f t="shared" si="492"/>
        <v>B1_4_1980</v>
      </c>
      <c r="C1004" s="35" t="s">
        <v>72</v>
      </c>
      <c r="D1004" s="35">
        <v>4</v>
      </c>
      <c r="E1004" s="35">
        <v>1980</v>
      </c>
      <c r="F1004" s="35">
        <v>1.21</v>
      </c>
      <c r="G1004" s="35">
        <v>3.2120000000000002</v>
      </c>
      <c r="H1004" s="35">
        <v>14.16</v>
      </c>
      <c r="I1004" s="35">
        <v>0.52249999999999996</v>
      </c>
      <c r="J1004" s="43">
        <f t="shared" si="493"/>
        <v>0.48069999999999996</v>
      </c>
      <c r="K1004" s="35">
        <v>184.15850222</v>
      </c>
    </row>
    <row r="1005" spans="2:11" x14ac:dyDescent="0.25">
      <c r="B1005" s="35" t="str">
        <f t="shared" si="492"/>
        <v>B1_4_1981</v>
      </c>
      <c r="C1005" s="35" t="s">
        <v>72</v>
      </c>
      <c r="D1005" s="35">
        <v>4</v>
      </c>
      <c r="E1005" s="35">
        <v>1981</v>
      </c>
      <c r="F1005" s="35">
        <v>1.21</v>
      </c>
      <c r="G1005" s="35">
        <v>3.2120000000000002</v>
      </c>
      <c r="H1005" s="35">
        <v>14.16</v>
      </c>
      <c r="I1005" s="35">
        <v>0.52249999999999996</v>
      </c>
      <c r="J1005" s="43">
        <f t="shared" si="493"/>
        <v>0.48069999999999996</v>
      </c>
      <c r="K1005" s="35">
        <v>184.15850222</v>
      </c>
    </row>
    <row r="1006" spans="2:11" x14ac:dyDescent="0.25">
      <c r="B1006" s="35" t="str">
        <f t="shared" si="492"/>
        <v>B1_4_1982</v>
      </c>
      <c r="C1006" s="35" t="s">
        <v>72</v>
      </c>
      <c r="D1006" s="35">
        <v>4</v>
      </c>
      <c r="E1006" s="35">
        <v>1982</v>
      </c>
      <c r="F1006" s="35">
        <v>1.21</v>
      </c>
      <c r="G1006" s="35">
        <v>3.2120000000000002</v>
      </c>
      <c r="H1006" s="35">
        <v>14.16</v>
      </c>
      <c r="I1006" s="35">
        <v>0.52249999999999996</v>
      </c>
      <c r="J1006" s="43">
        <f t="shared" si="493"/>
        <v>0.48069999999999996</v>
      </c>
      <c r="K1006" s="35">
        <v>184.15850222</v>
      </c>
    </row>
    <row r="1007" spans="2:11" x14ac:dyDescent="0.25">
      <c r="B1007" s="35" t="str">
        <f t="shared" si="492"/>
        <v>B1_4_1983</v>
      </c>
      <c r="C1007" s="35" t="s">
        <v>72</v>
      </c>
      <c r="D1007" s="35">
        <v>4</v>
      </c>
      <c r="E1007" s="35">
        <v>1983</v>
      </c>
      <c r="F1007" s="35">
        <v>1.21</v>
      </c>
      <c r="G1007" s="35">
        <v>3.2120000000000002</v>
      </c>
      <c r="H1007" s="35">
        <v>14.16</v>
      </c>
      <c r="I1007" s="35">
        <v>0.52249999999999996</v>
      </c>
      <c r="J1007" s="43">
        <f t="shared" si="493"/>
        <v>0.48069999999999996</v>
      </c>
      <c r="K1007" s="35">
        <v>184.15850222</v>
      </c>
    </row>
    <row r="1008" spans="2:11" x14ac:dyDescent="0.25">
      <c r="B1008" s="35" t="str">
        <f t="shared" si="492"/>
        <v>B1_4_1984</v>
      </c>
      <c r="C1008" s="35" t="s">
        <v>72</v>
      </c>
      <c r="D1008" s="35">
        <v>4</v>
      </c>
      <c r="E1008" s="35">
        <v>1984</v>
      </c>
      <c r="F1008" s="35">
        <v>1.1374</v>
      </c>
      <c r="G1008" s="35">
        <v>3.1389999999999998</v>
      </c>
      <c r="H1008" s="35">
        <v>12.98</v>
      </c>
      <c r="I1008" s="35">
        <v>0.52249999999999996</v>
      </c>
      <c r="J1008" s="43">
        <f t="shared" si="493"/>
        <v>0.48069999999999996</v>
      </c>
      <c r="K1008" s="35">
        <v>184.15850222</v>
      </c>
    </row>
    <row r="1009" spans="2:11" x14ac:dyDescent="0.25">
      <c r="B1009" s="35" t="str">
        <f t="shared" si="492"/>
        <v>B1_4_1985</v>
      </c>
      <c r="C1009" s="35" t="s">
        <v>72</v>
      </c>
      <c r="D1009" s="35">
        <v>4</v>
      </c>
      <c r="E1009" s="35">
        <v>1985</v>
      </c>
      <c r="F1009" s="35">
        <v>1.1374</v>
      </c>
      <c r="G1009" s="35">
        <v>3.1389999999999998</v>
      </c>
      <c r="H1009" s="35">
        <v>12.98</v>
      </c>
      <c r="I1009" s="35">
        <v>0.52249999999999996</v>
      </c>
      <c r="J1009" s="43">
        <f t="shared" si="493"/>
        <v>0.48069999999999996</v>
      </c>
      <c r="K1009" s="35">
        <v>184.15850222</v>
      </c>
    </row>
    <row r="1010" spans="2:11" x14ac:dyDescent="0.25">
      <c r="B1010" s="35" t="str">
        <f t="shared" si="492"/>
        <v>B1_4_1986</v>
      </c>
      <c r="C1010" s="35" t="s">
        <v>72</v>
      </c>
      <c r="D1010" s="35">
        <v>4</v>
      </c>
      <c r="E1010" s="35">
        <v>1986</v>
      </c>
      <c r="F1010" s="35">
        <v>1.1374</v>
      </c>
      <c r="G1010" s="35">
        <v>3.1389999999999998</v>
      </c>
      <c r="H1010" s="35">
        <v>12.98</v>
      </c>
      <c r="I1010" s="35">
        <v>0.52249999999999996</v>
      </c>
      <c r="J1010" s="43">
        <f t="shared" si="493"/>
        <v>0.48069999999999996</v>
      </c>
      <c r="K1010" s="35">
        <v>184.15850222</v>
      </c>
    </row>
    <row r="1011" spans="2:11" x14ac:dyDescent="0.25">
      <c r="B1011" s="35" t="str">
        <f t="shared" si="492"/>
        <v>B1_4_1987</v>
      </c>
      <c r="C1011" s="35" t="s">
        <v>72</v>
      </c>
      <c r="D1011" s="35">
        <v>4</v>
      </c>
      <c r="E1011" s="35">
        <v>1987</v>
      </c>
      <c r="F1011" s="35">
        <v>1.0648</v>
      </c>
      <c r="G1011" s="35">
        <v>3.0659999999999998</v>
      </c>
      <c r="H1011" s="35">
        <v>12.98</v>
      </c>
      <c r="I1011" s="35">
        <v>0.52249999999999996</v>
      </c>
      <c r="J1011" s="43">
        <f t="shared" si="493"/>
        <v>0.48069999999999996</v>
      </c>
      <c r="K1011" s="35">
        <v>184.15850222</v>
      </c>
    </row>
    <row r="1012" spans="2:11" x14ac:dyDescent="0.25">
      <c r="B1012" s="35" t="str">
        <f t="shared" si="492"/>
        <v>B1_4_1988</v>
      </c>
      <c r="C1012" s="35" t="s">
        <v>72</v>
      </c>
      <c r="D1012" s="35">
        <v>4</v>
      </c>
      <c r="E1012" s="35">
        <v>1988</v>
      </c>
      <c r="F1012" s="35">
        <v>1.0648</v>
      </c>
      <c r="G1012" s="35">
        <v>3.0659999999999998</v>
      </c>
      <c r="H1012" s="35">
        <v>12.98</v>
      </c>
      <c r="I1012" s="35">
        <v>0.52249999999999996</v>
      </c>
      <c r="J1012" s="43">
        <f t="shared" si="493"/>
        <v>0.48069999999999996</v>
      </c>
      <c r="K1012" s="35">
        <v>184.15850222</v>
      </c>
    </row>
    <row r="1013" spans="2:11" x14ac:dyDescent="0.25">
      <c r="B1013" s="35" t="str">
        <f t="shared" si="492"/>
        <v>B1_4_1989</v>
      </c>
      <c r="C1013" s="35" t="s">
        <v>72</v>
      </c>
      <c r="D1013" s="35">
        <v>4</v>
      </c>
      <c r="E1013" s="35">
        <v>1989</v>
      </c>
      <c r="F1013" s="35">
        <v>1.0648</v>
      </c>
      <c r="G1013" s="35">
        <v>3.0659999999999998</v>
      </c>
      <c r="H1013" s="35">
        <v>12.98</v>
      </c>
      <c r="I1013" s="35">
        <v>0.52249999999999996</v>
      </c>
      <c r="J1013" s="43">
        <f t="shared" si="493"/>
        <v>0.48069999999999996</v>
      </c>
      <c r="K1013" s="35">
        <v>184.15850222</v>
      </c>
    </row>
    <row r="1014" spans="2:11" x14ac:dyDescent="0.25">
      <c r="B1014" s="35" t="str">
        <f t="shared" si="492"/>
        <v>B1_4_1990</v>
      </c>
      <c r="C1014" s="35" t="s">
        <v>72</v>
      </c>
      <c r="D1014" s="35">
        <v>4</v>
      </c>
      <c r="E1014" s="35">
        <v>1990</v>
      </c>
      <c r="F1014" s="35">
        <v>1.0648</v>
      </c>
      <c r="G1014" s="35">
        <v>3.0659999999999998</v>
      </c>
      <c r="H1014" s="35">
        <v>12.98</v>
      </c>
      <c r="I1014" s="35">
        <v>0.52249999999999996</v>
      </c>
      <c r="J1014" s="43">
        <f t="shared" si="493"/>
        <v>0.48069999999999996</v>
      </c>
      <c r="K1014" s="35">
        <v>184.15850222</v>
      </c>
    </row>
    <row r="1015" spans="2:11" x14ac:dyDescent="0.25">
      <c r="B1015" s="35" t="str">
        <f t="shared" si="492"/>
        <v>B1_4_1991</v>
      </c>
      <c r="C1015" s="35" t="s">
        <v>72</v>
      </c>
      <c r="D1015" s="35">
        <v>4</v>
      </c>
      <c r="E1015" s="35">
        <v>1991</v>
      </c>
      <c r="F1015" s="35">
        <v>1.0648</v>
      </c>
      <c r="G1015" s="35">
        <v>3.0659999999999998</v>
      </c>
      <c r="H1015" s="35">
        <v>12.98</v>
      </c>
      <c r="I1015" s="35">
        <v>0.52249999999999996</v>
      </c>
      <c r="J1015" s="43">
        <f t="shared" si="493"/>
        <v>0.48069999999999996</v>
      </c>
      <c r="K1015" s="35">
        <v>184.15850222</v>
      </c>
    </row>
    <row r="1016" spans="2:11" x14ac:dyDescent="0.25">
      <c r="B1016" s="35" t="str">
        <f t="shared" si="492"/>
        <v>B1_4_1992</v>
      </c>
      <c r="C1016" s="35" t="s">
        <v>72</v>
      </c>
      <c r="D1016" s="35">
        <v>4</v>
      </c>
      <c r="E1016" s="35">
        <v>1992</v>
      </c>
      <c r="F1016" s="35">
        <v>1.0648</v>
      </c>
      <c r="G1016" s="35">
        <v>3.0659999999999998</v>
      </c>
      <c r="H1016" s="35">
        <v>12.98</v>
      </c>
      <c r="I1016" s="35">
        <v>0.52249999999999996</v>
      </c>
      <c r="J1016" s="43">
        <f t="shared" si="493"/>
        <v>0.48069999999999996</v>
      </c>
      <c r="K1016" s="35">
        <v>184.15850222</v>
      </c>
    </row>
    <row r="1017" spans="2:11" x14ac:dyDescent="0.25">
      <c r="B1017" s="35" t="str">
        <f t="shared" si="492"/>
        <v>B1_4_1993</v>
      </c>
      <c r="C1017" s="35" t="s">
        <v>72</v>
      </c>
      <c r="D1017" s="35">
        <v>4</v>
      </c>
      <c r="E1017" s="35">
        <v>1993</v>
      </c>
      <c r="F1017" s="35">
        <v>1.0648</v>
      </c>
      <c r="G1017" s="35">
        <v>3.0659999999999998</v>
      </c>
      <c r="H1017" s="35">
        <v>12.98</v>
      </c>
      <c r="I1017" s="35">
        <v>0.52249999999999996</v>
      </c>
      <c r="J1017" s="43">
        <f t="shared" si="493"/>
        <v>0.48069999999999996</v>
      </c>
      <c r="K1017" s="35">
        <v>184.15850222</v>
      </c>
    </row>
    <row r="1018" spans="2:11" x14ac:dyDescent="0.25">
      <c r="B1018" s="35" t="str">
        <f t="shared" si="492"/>
        <v>B1_4_1994</v>
      </c>
      <c r="C1018" s="35" t="s">
        <v>72</v>
      </c>
      <c r="D1018" s="35">
        <v>4</v>
      </c>
      <c r="E1018" s="35">
        <v>1994</v>
      </c>
      <c r="F1018" s="35">
        <v>1.0648</v>
      </c>
      <c r="G1018" s="35">
        <v>3.0659999999999998</v>
      </c>
      <c r="H1018" s="35">
        <v>12.98</v>
      </c>
      <c r="I1018" s="35">
        <v>0.52249999999999996</v>
      </c>
      <c r="J1018" s="43">
        <f t="shared" si="493"/>
        <v>0.48069999999999996</v>
      </c>
      <c r="K1018" s="35">
        <v>184.15850222</v>
      </c>
    </row>
    <row r="1019" spans="2:11" x14ac:dyDescent="0.25">
      <c r="B1019" s="35" t="str">
        <f t="shared" si="492"/>
        <v>B1_4_1995</v>
      </c>
      <c r="C1019" s="35" t="s">
        <v>72</v>
      </c>
      <c r="D1019" s="35">
        <v>4</v>
      </c>
      <c r="E1019" s="35">
        <v>1995</v>
      </c>
      <c r="F1019" s="35">
        <v>0.82280000000000009</v>
      </c>
      <c r="G1019" s="35">
        <v>1.9710000000000001</v>
      </c>
      <c r="H1019" s="35">
        <v>9.6405999999999992</v>
      </c>
      <c r="I1019" s="35">
        <v>0.36099999999999999</v>
      </c>
      <c r="J1019" s="43">
        <f t="shared" si="493"/>
        <v>0.33212000000000003</v>
      </c>
      <c r="K1019" s="35">
        <v>184.15850222</v>
      </c>
    </row>
    <row r="1020" spans="2:11" x14ac:dyDescent="0.25">
      <c r="B1020" s="35" t="str">
        <f t="shared" si="492"/>
        <v>B1_4_1996</v>
      </c>
      <c r="C1020" s="35" t="s">
        <v>72</v>
      </c>
      <c r="D1020" s="35">
        <v>4</v>
      </c>
      <c r="E1020" s="35">
        <v>1996</v>
      </c>
      <c r="F1020" s="35">
        <v>0.82280000000000009</v>
      </c>
      <c r="G1020" s="35">
        <v>1.9710000000000001</v>
      </c>
      <c r="H1020" s="35">
        <v>9.6405999999999992</v>
      </c>
      <c r="I1020" s="35">
        <v>0.36099999999999999</v>
      </c>
      <c r="J1020" s="43">
        <f t="shared" si="493"/>
        <v>0.33212000000000003</v>
      </c>
      <c r="K1020" s="35">
        <v>184.15850222</v>
      </c>
    </row>
    <row r="1021" spans="2:11" x14ac:dyDescent="0.25">
      <c r="B1021" s="35" t="str">
        <f t="shared" si="492"/>
        <v>B1_4_1997</v>
      </c>
      <c r="C1021" s="35" t="s">
        <v>72</v>
      </c>
      <c r="D1021" s="35">
        <v>4</v>
      </c>
      <c r="E1021" s="35">
        <v>1997</v>
      </c>
      <c r="F1021" s="35">
        <v>0.82280000000000009</v>
      </c>
      <c r="G1021" s="35">
        <v>1.9710000000000001</v>
      </c>
      <c r="H1021" s="35">
        <v>9.6405999999999992</v>
      </c>
      <c r="I1021" s="35">
        <v>0.36099999999999999</v>
      </c>
      <c r="J1021" s="43">
        <f t="shared" si="493"/>
        <v>0.33212000000000003</v>
      </c>
      <c r="K1021" s="35">
        <v>184.15850222</v>
      </c>
    </row>
    <row r="1022" spans="2:11" x14ac:dyDescent="0.25">
      <c r="B1022" s="35" t="str">
        <f t="shared" si="492"/>
        <v>B1_4_1998</v>
      </c>
      <c r="C1022" s="35" t="s">
        <v>72</v>
      </c>
      <c r="D1022" s="35">
        <v>4</v>
      </c>
      <c r="E1022" s="35">
        <v>1998</v>
      </c>
      <c r="F1022" s="35">
        <v>0.82280000000000009</v>
      </c>
      <c r="G1022" s="35">
        <v>1.9710000000000001</v>
      </c>
      <c r="H1022" s="35">
        <v>9.6405999999999992</v>
      </c>
      <c r="I1022" s="35">
        <v>0.36099999999999999</v>
      </c>
      <c r="J1022" s="43">
        <f t="shared" si="493"/>
        <v>0.33212000000000003</v>
      </c>
      <c r="K1022" s="35">
        <v>184.15850222</v>
      </c>
    </row>
    <row r="1023" spans="2:11" x14ac:dyDescent="0.25">
      <c r="B1023" s="35" t="str">
        <f t="shared" si="492"/>
        <v>B1_4_1999</v>
      </c>
      <c r="C1023" s="35" t="s">
        <v>72</v>
      </c>
      <c r="D1023" s="35">
        <v>4</v>
      </c>
      <c r="E1023" s="35">
        <v>1999</v>
      </c>
      <c r="F1023" s="35">
        <v>0.82280000000000009</v>
      </c>
      <c r="G1023" s="35">
        <v>1.9710000000000001</v>
      </c>
      <c r="H1023" s="35">
        <v>9.6405999999999992</v>
      </c>
      <c r="I1023" s="35">
        <v>0.36099999999999999</v>
      </c>
      <c r="J1023" s="43">
        <f t="shared" si="493"/>
        <v>0.33212000000000003</v>
      </c>
      <c r="K1023" s="35">
        <v>184.15850222</v>
      </c>
    </row>
    <row r="1024" spans="2:11" x14ac:dyDescent="0.25">
      <c r="B1024" s="35" t="str">
        <f t="shared" si="492"/>
        <v>B1_4_2000</v>
      </c>
      <c r="C1024" s="35" t="s">
        <v>72</v>
      </c>
      <c r="D1024" s="35">
        <v>4</v>
      </c>
      <c r="E1024" s="35">
        <v>2000</v>
      </c>
      <c r="F1024" s="35">
        <v>0.82280000000000009</v>
      </c>
      <c r="G1024" s="35">
        <v>1.9710000000000001</v>
      </c>
      <c r="H1024" s="35">
        <v>7.3100000000000005</v>
      </c>
      <c r="I1024" s="35">
        <v>0.36099999999999999</v>
      </c>
      <c r="J1024" s="43">
        <f t="shared" si="493"/>
        <v>0.33212000000000003</v>
      </c>
      <c r="K1024" s="35">
        <v>184.15850222</v>
      </c>
    </row>
    <row r="1025" spans="2:11" x14ac:dyDescent="0.25">
      <c r="B1025" s="35" t="str">
        <f t="shared" si="492"/>
        <v>B1_4_2001</v>
      </c>
      <c r="C1025" s="35" t="s">
        <v>72</v>
      </c>
      <c r="D1025" s="35">
        <v>4</v>
      </c>
      <c r="E1025" s="35">
        <v>2001</v>
      </c>
      <c r="F1025" s="35">
        <v>0.82280000000000009</v>
      </c>
      <c r="G1025" s="35">
        <v>1.9710000000000001</v>
      </c>
      <c r="H1025" s="35">
        <v>7.3100000000000005</v>
      </c>
      <c r="I1025" s="35">
        <v>0.36099999999999999</v>
      </c>
      <c r="J1025" s="43">
        <f t="shared" si="493"/>
        <v>0.33212000000000003</v>
      </c>
      <c r="K1025" s="35">
        <v>184.15850222</v>
      </c>
    </row>
    <row r="1026" spans="2:11" x14ac:dyDescent="0.25">
      <c r="B1026" s="35" t="str">
        <f t="shared" si="492"/>
        <v>B1_4_2002</v>
      </c>
      <c r="C1026" s="35" t="s">
        <v>72</v>
      </c>
      <c r="D1026" s="35">
        <v>4</v>
      </c>
      <c r="E1026" s="35">
        <v>2002</v>
      </c>
      <c r="F1026" s="35">
        <v>0.82280000000000009</v>
      </c>
      <c r="G1026" s="35">
        <v>1.9710000000000001</v>
      </c>
      <c r="H1026" s="35">
        <v>7.3100000000000005</v>
      </c>
      <c r="I1026" s="35">
        <v>0.36099999999999999</v>
      </c>
      <c r="J1026" s="43">
        <f t="shared" si="493"/>
        <v>0.33212000000000003</v>
      </c>
      <c r="K1026" s="35">
        <v>184.15850222</v>
      </c>
    </row>
    <row r="1027" spans="2:11" x14ac:dyDescent="0.25">
      <c r="B1027" s="35" t="str">
        <f t="shared" si="492"/>
        <v>B1_4_2003</v>
      </c>
      <c r="C1027" s="35" t="s">
        <v>72</v>
      </c>
      <c r="D1027" s="35">
        <v>4</v>
      </c>
      <c r="E1027" s="35">
        <v>2003</v>
      </c>
      <c r="F1027" s="35">
        <v>0.82280000000000009</v>
      </c>
      <c r="G1027" s="35">
        <v>1.9710000000000001</v>
      </c>
      <c r="H1027" s="35">
        <v>7.3100000000000005</v>
      </c>
      <c r="I1027" s="35">
        <v>0.36099999999999999</v>
      </c>
      <c r="J1027" s="43">
        <f t="shared" si="493"/>
        <v>0.33212000000000003</v>
      </c>
      <c r="K1027" s="35">
        <v>184.15850222</v>
      </c>
    </row>
    <row r="1028" spans="2:11" x14ac:dyDescent="0.25">
      <c r="B1028" s="35" t="str">
        <f t="shared" si="492"/>
        <v>B1_4_2004</v>
      </c>
      <c r="C1028" s="35" t="s">
        <v>72</v>
      </c>
      <c r="D1028" s="35">
        <v>4</v>
      </c>
      <c r="E1028" s="35">
        <v>2004</v>
      </c>
      <c r="F1028" s="35">
        <v>0.82280000000000009</v>
      </c>
      <c r="G1028" s="35">
        <v>3.73</v>
      </c>
      <c r="H1028" s="35">
        <v>5.1014999999999997</v>
      </c>
      <c r="I1028" s="35">
        <v>0.15</v>
      </c>
      <c r="J1028" s="43">
        <f t="shared" si="493"/>
        <v>0.13800000000000001</v>
      </c>
      <c r="K1028" s="35">
        <v>184.15850222</v>
      </c>
    </row>
    <row r="1029" spans="2:11" x14ac:dyDescent="0.25">
      <c r="B1029" s="35" t="str">
        <f t="shared" si="492"/>
        <v>B1_4_2005</v>
      </c>
      <c r="C1029" s="35" t="s">
        <v>72</v>
      </c>
      <c r="D1029" s="35">
        <v>4</v>
      </c>
      <c r="E1029" s="35">
        <v>2005</v>
      </c>
      <c r="F1029" s="35">
        <v>0.82280000000000009</v>
      </c>
      <c r="G1029" s="35">
        <v>3.73</v>
      </c>
      <c r="H1029" s="35">
        <v>5.1014999999999997</v>
      </c>
      <c r="I1029" s="35">
        <v>0.15</v>
      </c>
      <c r="J1029" s="43">
        <f t="shared" si="493"/>
        <v>0.13800000000000001</v>
      </c>
      <c r="K1029" s="35">
        <v>184.15850222</v>
      </c>
    </row>
    <row r="1030" spans="2:11" x14ac:dyDescent="0.25">
      <c r="B1030" s="35" t="str">
        <f t="shared" si="492"/>
        <v>B1_4_2006</v>
      </c>
      <c r="C1030" s="35" t="s">
        <v>72</v>
      </c>
      <c r="D1030" s="35">
        <v>4</v>
      </c>
      <c r="E1030" s="35">
        <v>2006</v>
      </c>
      <c r="F1030" s="35">
        <v>0.82280000000000009</v>
      </c>
      <c r="G1030" s="35">
        <v>3.73</v>
      </c>
      <c r="H1030" s="35">
        <v>5.1014999999999997</v>
      </c>
      <c r="I1030" s="35">
        <v>0.15</v>
      </c>
      <c r="J1030" s="43">
        <f t="shared" si="493"/>
        <v>0.13800000000000001</v>
      </c>
      <c r="K1030" s="35">
        <v>184.15850222</v>
      </c>
    </row>
    <row r="1031" spans="2:11" x14ac:dyDescent="0.25">
      <c r="B1031" s="35" t="str">
        <f t="shared" si="492"/>
        <v>B1_4_2007</v>
      </c>
      <c r="C1031" s="35" t="s">
        <v>72</v>
      </c>
      <c r="D1031" s="35">
        <v>4</v>
      </c>
      <c r="E1031" s="35">
        <v>2007</v>
      </c>
      <c r="F1031" s="35">
        <v>0.82280000000000009</v>
      </c>
      <c r="G1031" s="35">
        <v>3.73</v>
      </c>
      <c r="H1031" s="35">
        <v>5.1014999999999997</v>
      </c>
      <c r="I1031" s="35">
        <v>0.15</v>
      </c>
      <c r="J1031" s="43">
        <f t="shared" si="493"/>
        <v>0.13800000000000001</v>
      </c>
      <c r="K1031" s="35">
        <v>184.15850222</v>
      </c>
    </row>
    <row r="1032" spans="2:11" x14ac:dyDescent="0.25">
      <c r="B1032" s="35" t="str">
        <f t="shared" si="492"/>
        <v>B1_4_2008</v>
      </c>
      <c r="C1032" s="35" t="s">
        <v>72</v>
      </c>
      <c r="D1032" s="35">
        <v>4</v>
      </c>
      <c r="E1032" s="35">
        <v>2008</v>
      </c>
      <c r="F1032" s="35">
        <v>0.82280000000000009</v>
      </c>
      <c r="G1032" s="35">
        <v>3.73</v>
      </c>
      <c r="H1032" s="35">
        <v>5.1014999999999997</v>
      </c>
      <c r="I1032" s="35">
        <v>0.15</v>
      </c>
      <c r="J1032" s="43">
        <f t="shared" si="493"/>
        <v>0.13800000000000001</v>
      </c>
      <c r="K1032" s="35">
        <v>184.15850222</v>
      </c>
    </row>
    <row r="1033" spans="2:11" x14ac:dyDescent="0.25">
      <c r="B1033" s="35" t="str">
        <f t="shared" si="492"/>
        <v>B1_4_2009</v>
      </c>
      <c r="C1033" s="35" t="s">
        <v>72</v>
      </c>
      <c r="D1033" s="35">
        <v>4</v>
      </c>
      <c r="E1033" s="35">
        <v>2009</v>
      </c>
      <c r="F1033" s="35">
        <v>0.82280000000000009</v>
      </c>
      <c r="G1033" s="35">
        <v>3.73</v>
      </c>
      <c r="H1033" s="35">
        <v>5.1014999999999997</v>
      </c>
      <c r="I1033" s="35">
        <v>0.15</v>
      </c>
      <c r="J1033" s="43">
        <f t="shared" si="493"/>
        <v>0.13800000000000001</v>
      </c>
      <c r="K1033" s="35">
        <v>184.15850222</v>
      </c>
    </row>
    <row r="1034" spans="2:11" x14ac:dyDescent="0.25">
      <c r="B1034" s="35" t="str">
        <f t="shared" ref="B1034:B1097" si="494">C1034&amp;"_"&amp;D1034&amp;"_"&amp;E1034</f>
        <v>B1_4_2010</v>
      </c>
      <c r="C1034" s="35" t="s">
        <v>72</v>
      </c>
      <c r="D1034" s="35">
        <v>4</v>
      </c>
      <c r="E1034" s="35">
        <v>2010</v>
      </c>
      <c r="F1034" s="35">
        <v>0.82280000000000009</v>
      </c>
      <c r="G1034" s="35">
        <v>3.73</v>
      </c>
      <c r="H1034" s="35">
        <v>5.1014999999999997</v>
      </c>
      <c r="I1034" s="35">
        <v>0.15</v>
      </c>
      <c r="J1034" s="43">
        <f t="shared" ref="J1034:J1097" si="495">0.92*I1034</f>
        <v>0.13800000000000001</v>
      </c>
      <c r="K1034" s="35">
        <v>184.15850222</v>
      </c>
    </row>
    <row r="1035" spans="2:11" x14ac:dyDescent="0.25">
      <c r="B1035" s="35" t="str">
        <f t="shared" si="494"/>
        <v>B1_4_2011</v>
      </c>
      <c r="C1035" s="35" t="s">
        <v>72</v>
      </c>
      <c r="D1035" s="35">
        <v>4</v>
      </c>
      <c r="E1035" s="35">
        <v>2011</v>
      </c>
      <c r="F1035" s="35">
        <v>0.82280000000000009</v>
      </c>
      <c r="G1035" s="35">
        <v>3.73</v>
      </c>
      <c r="H1035" s="35">
        <v>5.1014999999999997</v>
      </c>
      <c r="I1035" s="35">
        <v>0.15</v>
      </c>
      <c r="J1035" s="43">
        <f t="shared" si="495"/>
        <v>0.13800000000000001</v>
      </c>
      <c r="K1035" s="35">
        <v>184.15850222</v>
      </c>
    </row>
    <row r="1036" spans="2:11" x14ac:dyDescent="0.25">
      <c r="B1036" s="35" t="str">
        <f t="shared" si="494"/>
        <v>B1_4_2012</v>
      </c>
      <c r="C1036" s="35" t="s">
        <v>72</v>
      </c>
      <c r="D1036" s="35">
        <v>4</v>
      </c>
      <c r="E1036" s="35">
        <v>2012</v>
      </c>
      <c r="F1036" s="35">
        <v>0.82280000000000009</v>
      </c>
      <c r="G1036" s="35">
        <v>3.73</v>
      </c>
      <c r="H1036" s="35">
        <v>5.1014999999999997</v>
      </c>
      <c r="I1036" s="35">
        <v>0.15</v>
      </c>
      <c r="J1036" s="43">
        <f t="shared" si="495"/>
        <v>0.13800000000000001</v>
      </c>
      <c r="K1036" s="35">
        <v>184.15850222</v>
      </c>
    </row>
    <row r="1037" spans="2:11" x14ac:dyDescent="0.25">
      <c r="B1037" s="35" t="str">
        <f t="shared" si="494"/>
        <v>B1_4_2013</v>
      </c>
      <c r="C1037" s="35" t="s">
        <v>72</v>
      </c>
      <c r="D1037" s="35">
        <v>4</v>
      </c>
      <c r="E1037" s="35">
        <v>2013</v>
      </c>
      <c r="F1037" s="35">
        <v>0.82280000000000009</v>
      </c>
      <c r="G1037" s="35">
        <v>3.73</v>
      </c>
      <c r="H1037" s="35">
        <v>5.1014999999999997</v>
      </c>
      <c r="I1037" s="35">
        <v>0.15</v>
      </c>
      <c r="J1037" s="43">
        <f t="shared" si="495"/>
        <v>0.13800000000000001</v>
      </c>
      <c r="K1037" s="35">
        <v>184.15850222</v>
      </c>
    </row>
    <row r="1038" spans="2:11" x14ac:dyDescent="0.25">
      <c r="B1038" s="35" t="str">
        <f t="shared" si="494"/>
        <v>B1_4_2014</v>
      </c>
      <c r="C1038" s="35" t="s">
        <v>72</v>
      </c>
      <c r="D1038" s="35">
        <v>4</v>
      </c>
      <c r="E1038" s="35">
        <v>2014</v>
      </c>
      <c r="F1038" s="35">
        <v>0.82280000000000009</v>
      </c>
      <c r="G1038" s="35">
        <v>3.73</v>
      </c>
      <c r="H1038" s="35">
        <v>3.99</v>
      </c>
      <c r="I1038" s="35">
        <v>0.08</v>
      </c>
      <c r="J1038" s="43">
        <f t="shared" si="495"/>
        <v>7.3599999999999999E-2</v>
      </c>
      <c r="K1038" s="35">
        <v>184.15850222</v>
      </c>
    </row>
    <row r="1039" spans="2:11" x14ac:dyDescent="0.25">
      <c r="B1039" s="35" t="str">
        <f t="shared" si="494"/>
        <v>B1_4_2015</v>
      </c>
      <c r="C1039" s="35" t="s">
        <v>72</v>
      </c>
      <c r="D1039" s="35">
        <v>4</v>
      </c>
      <c r="E1039" s="35">
        <v>2015</v>
      </c>
      <c r="F1039" s="35">
        <v>0.82280000000000009</v>
      </c>
      <c r="G1039" s="35">
        <v>3.73</v>
      </c>
      <c r="H1039" s="35">
        <v>3.99</v>
      </c>
      <c r="I1039" s="35">
        <v>0.08</v>
      </c>
      <c r="J1039" s="43">
        <f t="shared" si="495"/>
        <v>7.3599999999999999E-2</v>
      </c>
      <c r="K1039" s="35">
        <v>184.15850222</v>
      </c>
    </row>
    <row r="1040" spans="2:11" x14ac:dyDescent="0.25">
      <c r="B1040" s="35" t="str">
        <f t="shared" si="494"/>
        <v>B1_4_2016</v>
      </c>
      <c r="C1040" s="35" t="s">
        <v>72</v>
      </c>
      <c r="D1040" s="35">
        <v>4</v>
      </c>
      <c r="E1040" s="35">
        <v>2016</v>
      </c>
      <c r="F1040" s="35">
        <v>0.82280000000000009</v>
      </c>
      <c r="G1040" s="35">
        <v>3.73</v>
      </c>
      <c r="H1040" s="35">
        <v>3.99</v>
      </c>
      <c r="I1040" s="35">
        <v>0.08</v>
      </c>
      <c r="J1040" s="43">
        <f t="shared" si="495"/>
        <v>7.3599999999999999E-2</v>
      </c>
      <c r="K1040" s="35">
        <v>184.15850222</v>
      </c>
    </row>
    <row r="1041" spans="2:11" x14ac:dyDescent="0.25">
      <c r="B1041" s="35" t="str">
        <f t="shared" si="494"/>
        <v>B1_4_2017</v>
      </c>
      <c r="C1041" s="35" t="s">
        <v>72</v>
      </c>
      <c r="D1041" s="35">
        <v>4</v>
      </c>
      <c r="E1041" s="35">
        <v>2017</v>
      </c>
      <c r="F1041" s="35">
        <v>0.82280000000000009</v>
      </c>
      <c r="G1041" s="35">
        <v>3.73</v>
      </c>
      <c r="H1041" s="35">
        <v>3.99</v>
      </c>
      <c r="I1041" s="35">
        <v>0.08</v>
      </c>
      <c r="J1041" s="43">
        <f t="shared" si="495"/>
        <v>7.3599999999999999E-2</v>
      </c>
      <c r="K1041" s="35">
        <v>184.15850222</v>
      </c>
    </row>
    <row r="1042" spans="2:11" x14ac:dyDescent="0.25">
      <c r="B1042" s="35" t="str">
        <f t="shared" si="494"/>
        <v>B1_4_2018</v>
      </c>
      <c r="C1042" s="35" t="s">
        <v>72</v>
      </c>
      <c r="D1042" s="35">
        <v>4</v>
      </c>
      <c r="E1042" s="35">
        <v>2018</v>
      </c>
      <c r="F1042" s="35">
        <v>0.82280000000000009</v>
      </c>
      <c r="G1042" s="35">
        <v>3.73</v>
      </c>
      <c r="H1042" s="35">
        <v>3.99</v>
      </c>
      <c r="I1042" s="35">
        <v>0.08</v>
      </c>
      <c r="J1042" s="43">
        <f t="shared" si="495"/>
        <v>7.3599999999999999E-2</v>
      </c>
      <c r="K1042" s="35">
        <v>184.15850222</v>
      </c>
    </row>
    <row r="1043" spans="2:11" x14ac:dyDescent="0.25">
      <c r="B1043" s="35" t="str">
        <f t="shared" si="494"/>
        <v>B1_4_2019</v>
      </c>
      <c r="C1043" s="35" t="s">
        <v>72</v>
      </c>
      <c r="D1043" s="35">
        <v>4</v>
      </c>
      <c r="E1043" s="35">
        <v>2019</v>
      </c>
      <c r="F1043" s="35">
        <v>0.82280000000000009</v>
      </c>
      <c r="G1043" s="35">
        <v>3.73</v>
      </c>
      <c r="H1043" s="35">
        <v>3.99</v>
      </c>
      <c r="I1043" s="35">
        <v>0.08</v>
      </c>
      <c r="J1043" s="43">
        <f t="shared" si="495"/>
        <v>7.3599999999999999E-2</v>
      </c>
      <c r="K1043" s="35">
        <v>184.15850222</v>
      </c>
    </row>
    <row r="1044" spans="2:11" x14ac:dyDescent="0.25">
      <c r="B1044" s="35" t="str">
        <f t="shared" si="494"/>
        <v>B1_4_2020</v>
      </c>
      <c r="C1044" s="35" t="s">
        <v>72</v>
      </c>
      <c r="D1044" s="35">
        <v>4</v>
      </c>
      <c r="E1044" s="35">
        <v>2020</v>
      </c>
      <c r="F1044" s="35">
        <v>0.82280000000000009</v>
      </c>
      <c r="G1044" s="35">
        <v>3.73</v>
      </c>
      <c r="H1044" s="35">
        <v>3.99</v>
      </c>
      <c r="I1044" s="35">
        <v>0.08</v>
      </c>
      <c r="J1044" s="43">
        <f t="shared" si="495"/>
        <v>7.3599999999999999E-2</v>
      </c>
      <c r="K1044" s="35">
        <v>184.15850222</v>
      </c>
    </row>
    <row r="1045" spans="2:11" x14ac:dyDescent="0.25">
      <c r="B1045" s="35" t="str">
        <f t="shared" si="494"/>
        <v>B1_5_1969</v>
      </c>
      <c r="C1045" s="35" t="s">
        <v>72</v>
      </c>
      <c r="D1045" s="35">
        <v>5</v>
      </c>
      <c r="E1045" s="35">
        <v>1969</v>
      </c>
      <c r="F1045" s="35">
        <v>1.5246</v>
      </c>
      <c r="G1045" s="35">
        <v>3.0659999999999998</v>
      </c>
      <c r="H1045" s="35">
        <v>16.52</v>
      </c>
      <c r="I1045" s="35">
        <v>0.70299999999999996</v>
      </c>
      <c r="J1045" s="43">
        <f t="shared" si="495"/>
        <v>0.64676</v>
      </c>
      <c r="K1045" s="35">
        <v>184.15850222</v>
      </c>
    </row>
    <row r="1046" spans="2:11" x14ac:dyDescent="0.25">
      <c r="B1046" s="35" t="str">
        <f t="shared" si="494"/>
        <v>B1_5_1970</v>
      </c>
      <c r="C1046" s="35" t="s">
        <v>72</v>
      </c>
      <c r="D1046" s="35">
        <v>5</v>
      </c>
      <c r="E1046" s="35">
        <v>1970</v>
      </c>
      <c r="F1046" s="35">
        <v>1.5246</v>
      </c>
      <c r="G1046" s="35">
        <v>3.0659999999999998</v>
      </c>
      <c r="H1046" s="35">
        <v>16.52</v>
      </c>
      <c r="I1046" s="35">
        <v>0.70299999999999996</v>
      </c>
      <c r="J1046" s="43">
        <f t="shared" si="495"/>
        <v>0.64676</v>
      </c>
      <c r="K1046" s="35">
        <v>184.15850222</v>
      </c>
    </row>
    <row r="1047" spans="2:11" x14ac:dyDescent="0.25">
      <c r="B1047" s="35" t="str">
        <f t="shared" si="494"/>
        <v>B1_5_1971</v>
      </c>
      <c r="C1047" s="35" t="s">
        <v>72</v>
      </c>
      <c r="D1047" s="35">
        <v>5</v>
      </c>
      <c r="E1047" s="35">
        <v>1971</v>
      </c>
      <c r="F1047" s="35">
        <v>1.2705</v>
      </c>
      <c r="G1047" s="35">
        <v>3.0659999999999998</v>
      </c>
      <c r="H1047" s="35">
        <v>15.34</v>
      </c>
      <c r="I1047" s="35">
        <v>0.59849999999999992</v>
      </c>
      <c r="J1047" s="43">
        <f t="shared" si="495"/>
        <v>0.55062</v>
      </c>
      <c r="K1047" s="35">
        <v>184.15850222</v>
      </c>
    </row>
    <row r="1048" spans="2:11" x14ac:dyDescent="0.25">
      <c r="B1048" s="35" t="str">
        <f t="shared" si="494"/>
        <v>B1_5_1972</v>
      </c>
      <c r="C1048" s="35" t="s">
        <v>72</v>
      </c>
      <c r="D1048" s="35">
        <v>5</v>
      </c>
      <c r="E1048" s="35">
        <v>1972</v>
      </c>
      <c r="F1048" s="35">
        <v>1.2705</v>
      </c>
      <c r="G1048" s="35">
        <v>3.0659999999999998</v>
      </c>
      <c r="H1048" s="35">
        <v>15.34</v>
      </c>
      <c r="I1048" s="35">
        <v>0.59849999999999992</v>
      </c>
      <c r="J1048" s="43">
        <f t="shared" si="495"/>
        <v>0.55062</v>
      </c>
      <c r="K1048" s="35">
        <v>184.15850222</v>
      </c>
    </row>
    <row r="1049" spans="2:11" x14ac:dyDescent="0.25">
      <c r="B1049" s="35" t="str">
        <f t="shared" si="494"/>
        <v>B1_5_1973</v>
      </c>
      <c r="C1049" s="35" t="s">
        <v>72</v>
      </c>
      <c r="D1049" s="35">
        <v>5</v>
      </c>
      <c r="E1049" s="35">
        <v>1973</v>
      </c>
      <c r="F1049" s="35">
        <v>1.2705</v>
      </c>
      <c r="G1049" s="35">
        <v>3.0659999999999998</v>
      </c>
      <c r="H1049" s="35">
        <v>15.34</v>
      </c>
      <c r="I1049" s="35">
        <v>0.59849999999999992</v>
      </c>
      <c r="J1049" s="43">
        <f t="shared" si="495"/>
        <v>0.55062</v>
      </c>
      <c r="K1049" s="35">
        <v>184.15850222</v>
      </c>
    </row>
    <row r="1050" spans="2:11" x14ac:dyDescent="0.25">
      <c r="B1050" s="35" t="str">
        <f t="shared" si="494"/>
        <v>B1_5_1974</v>
      </c>
      <c r="C1050" s="35" t="s">
        <v>72</v>
      </c>
      <c r="D1050" s="35">
        <v>5</v>
      </c>
      <c r="E1050" s="35">
        <v>1974</v>
      </c>
      <c r="F1050" s="35">
        <v>1.2705</v>
      </c>
      <c r="G1050" s="35">
        <v>3.0659999999999998</v>
      </c>
      <c r="H1050" s="35">
        <v>15.34</v>
      </c>
      <c r="I1050" s="35">
        <v>0.59849999999999992</v>
      </c>
      <c r="J1050" s="43">
        <f t="shared" si="495"/>
        <v>0.55062</v>
      </c>
      <c r="K1050" s="35">
        <v>184.15850222</v>
      </c>
    </row>
    <row r="1051" spans="2:11" x14ac:dyDescent="0.25">
      <c r="B1051" s="35" t="str">
        <f t="shared" si="494"/>
        <v>B1_5_1975</v>
      </c>
      <c r="C1051" s="35" t="s">
        <v>72</v>
      </c>
      <c r="D1051" s="35">
        <v>5</v>
      </c>
      <c r="E1051" s="35">
        <v>1975</v>
      </c>
      <c r="F1051" s="35">
        <v>1.2705</v>
      </c>
      <c r="G1051" s="35">
        <v>3.0659999999999998</v>
      </c>
      <c r="H1051" s="35">
        <v>15.34</v>
      </c>
      <c r="I1051" s="35">
        <v>0.59849999999999992</v>
      </c>
      <c r="J1051" s="43">
        <f t="shared" si="495"/>
        <v>0.55062</v>
      </c>
      <c r="K1051" s="35">
        <v>184.15850222</v>
      </c>
    </row>
    <row r="1052" spans="2:11" x14ac:dyDescent="0.25">
      <c r="B1052" s="35" t="str">
        <f t="shared" si="494"/>
        <v>B1_5_1976</v>
      </c>
      <c r="C1052" s="35" t="s">
        <v>72</v>
      </c>
      <c r="D1052" s="35">
        <v>5</v>
      </c>
      <c r="E1052" s="35">
        <v>1976</v>
      </c>
      <c r="F1052" s="35">
        <v>1.2705</v>
      </c>
      <c r="G1052" s="35">
        <v>3.0659999999999998</v>
      </c>
      <c r="H1052" s="35">
        <v>15.34</v>
      </c>
      <c r="I1052" s="35">
        <v>0.59849999999999992</v>
      </c>
      <c r="J1052" s="43">
        <f t="shared" si="495"/>
        <v>0.55062</v>
      </c>
      <c r="K1052" s="35">
        <v>184.15850222</v>
      </c>
    </row>
    <row r="1053" spans="2:11" x14ac:dyDescent="0.25">
      <c r="B1053" s="35" t="str">
        <f t="shared" si="494"/>
        <v>B1_5_1977</v>
      </c>
      <c r="C1053" s="35" t="s">
        <v>72</v>
      </c>
      <c r="D1053" s="35">
        <v>5</v>
      </c>
      <c r="E1053" s="35">
        <v>1977</v>
      </c>
      <c r="F1053" s="35">
        <v>1.2705</v>
      </c>
      <c r="G1053" s="35">
        <v>3.0659999999999998</v>
      </c>
      <c r="H1053" s="35">
        <v>15.34</v>
      </c>
      <c r="I1053" s="35">
        <v>0.59849999999999992</v>
      </c>
      <c r="J1053" s="43">
        <f t="shared" si="495"/>
        <v>0.55062</v>
      </c>
      <c r="K1053" s="35">
        <v>184.15850222</v>
      </c>
    </row>
    <row r="1054" spans="2:11" x14ac:dyDescent="0.25">
      <c r="B1054" s="35" t="str">
        <f t="shared" si="494"/>
        <v>B1_5_1978</v>
      </c>
      <c r="C1054" s="35" t="s">
        <v>72</v>
      </c>
      <c r="D1054" s="35">
        <v>5</v>
      </c>
      <c r="E1054" s="35">
        <v>1978</v>
      </c>
      <c r="F1054" s="35">
        <v>1.2705</v>
      </c>
      <c r="G1054" s="35">
        <v>3.0659999999999998</v>
      </c>
      <c r="H1054" s="35">
        <v>15.34</v>
      </c>
      <c r="I1054" s="35">
        <v>0.59849999999999992</v>
      </c>
      <c r="J1054" s="43">
        <f t="shared" si="495"/>
        <v>0.55062</v>
      </c>
      <c r="K1054" s="35">
        <v>184.15850222</v>
      </c>
    </row>
    <row r="1055" spans="2:11" x14ac:dyDescent="0.25">
      <c r="B1055" s="35" t="str">
        <f t="shared" si="494"/>
        <v>B1_5_1979</v>
      </c>
      <c r="C1055" s="35" t="s">
        <v>72</v>
      </c>
      <c r="D1055" s="35">
        <v>5</v>
      </c>
      <c r="E1055" s="35">
        <v>1979</v>
      </c>
      <c r="F1055" s="35">
        <v>1.1495</v>
      </c>
      <c r="G1055" s="35">
        <v>3.0659999999999998</v>
      </c>
      <c r="H1055" s="35">
        <v>14.16</v>
      </c>
      <c r="I1055" s="35">
        <v>0.50349999999999995</v>
      </c>
      <c r="J1055" s="43">
        <f t="shared" si="495"/>
        <v>0.46321999999999997</v>
      </c>
      <c r="K1055" s="35">
        <v>184.15850222</v>
      </c>
    </row>
    <row r="1056" spans="2:11" x14ac:dyDescent="0.25">
      <c r="B1056" s="35" t="str">
        <f t="shared" si="494"/>
        <v>B1_5_1980</v>
      </c>
      <c r="C1056" s="35" t="s">
        <v>72</v>
      </c>
      <c r="D1056" s="35">
        <v>5</v>
      </c>
      <c r="E1056" s="35">
        <v>1980</v>
      </c>
      <c r="F1056" s="35">
        <v>1.1495</v>
      </c>
      <c r="G1056" s="35">
        <v>3.0659999999999998</v>
      </c>
      <c r="H1056" s="35">
        <v>14.16</v>
      </c>
      <c r="I1056" s="35">
        <v>0.50349999999999995</v>
      </c>
      <c r="J1056" s="43">
        <f t="shared" si="495"/>
        <v>0.46321999999999997</v>
      </c>
      <c r="K1056" s="35">
        <v>184.15850222</v>
      </c>
    </row>
    <row r="1057" spans="2:11" x14ac:dyDescent="0.25">
      <c r="B1057" s="35" t="str">
        <f t="shared" si="494"/>
        <v>B1_5_1981</v>
      </c>
      <c r="C1057" s="35" t="s">
        <v>72</v>
      </c>
      <c r="D1057" s="35">
        <v>5</v>
      </c>
      <c r="E1057" s="35">
        <v>1981</v>
      </c>
      <c r="F1057" s="35">
        <v>1.1495</v>
      </c>
      <c r="G1057" s="35">
        <v>3.0659999999999998</v>
      </c>
      <c r="H1057" s="35">
        <v>14.16</v>
      </c>
      <c r="I1057" s="35">
        <v>0.50349999999999995</v>
      </c>
      <c r="J1057" s="43">
        <f t="shared" si="495"/>
        <v>0.46321999999999997</v>
      </c>
      <c r="K1057" s="35">
        <v>184.15850222</v>
      </c>
    </row>
    <row r="1058" spans="2:11" x14ac:dyDescent="0.25">
      <c r="B1058" s="35" t="str">
        <f t="shared" si="494"/>
        <v>B1_5_1982</v>
      </c>
      <c r="C1058" s="35" t="s">
        <v>72</v>
      </c>
      <c r="D1058" s="35">
        <v>5</v>
      </c>
      <c r="E1058" s="35">
        <v>1982</v>
      </c>
      <c r="F1058" s="35">
        <v>1.1495</v>
      </c>
      <c r="G1058" s="35">
        <v>3.0659999999999998</v>
      </c>
      <c r="H1058" s="35">
        <v>14.16</v>
      </c>
      <c r="I1058" s="35">
        <v>0.50349999999999995</v>
      </c>
      <c r="J1058" s="43">
        <f t="shared" si="495"/>
        <v>0.46321999999999997</v>
      </c>
      <c r="K1058" s="35">
        <v>184.15850222</v>
      </c>
    </row>
    <row r="1059" spans="2:11" x14ac:dyDescent="0.25">
      <c r="B1059" s="35" t="str">
        <f t="shared" si="494"/>
        <v>B1_5_1983</v>
      </c>
      <c r="C1059" s="35" t="s">
        <v>72</v>
      </c>
      <c r="D1059" s="35">
        <v>5</v>
      </c>
      <c r="E1059" s="35">
        <v>1983</v>
      </c>
      <c r="F1059" s="35">
        <v>1.1495</v>
      </c>
      <c r="G1059" s="35">
        <v>3.0659999999999998</v>
      </c>
      <c r="H1059" s="35">
        <v>14.16</v>
      </c>
      <c r="I1059" s="35">
        <v>0.50349999999999995</v>
      </c>
      <c r="J1059" s="43">
        <f t="shared" si="495"/>
        <v>0.46321999999999997</v>
      </c>
      <c r="K1059" s="35">
        <v>184.15850222</v>
      </c>
    </row>
    <row r="1060" spans="2:11" x14ac:dyDescent="0.25">
      <c r="B1060" s="35" t="str">
        <f t="shared" si="494"/>
        <v>B1_5_1984</v>
      </c>
      <c r="C1060" s="35" t="s">
        <v>72</v>
      </c>
      <c r="D1060" s="35">
        <v>5</v>
      </c>
      <c r="E1060" s="35">
        <v>1984</v>
      </c>
      <c r="F1060" s="35">
        <v>1.089</v>
      </c>
      <c r="G1060" s="35">
        <v>3.0659999999999998</v>
      </c>
      <c r="H1060" s="35">
        <v>12.98</v>
      </c>
      <c r="I1060" s="35">
        <v>0.50349999999999995</v>
      </c>
      <c r="J1060" s="43">
        <f t="shared" si="495"/>
        <v>0.46321999999999997</v>
      </c>
      <c r="K1060" s="35">
        <v>184.15850222</v>
      </c>
    </row>
    <row r="1061" spans="2:11" x14ac:dyDescent="0.25">
      <c r="B1061" s="35" t="str">
        <f t="shared" si="494"/>
        <v>B1_5_1985</v>
      </c>
      <c r="C1061" s="35" t="s">
        <v>72</v>
      </c>
      <c r="D1061" s="35">
        <v>5</v>
      </c>
      <c r="E1061" s="35">
        <v>1985</v>
      </c>
      <c r="F1061" s="35">
        <v>1.089</v>
      </c>
      <c r="G1061" s="35">
        <v>3.0659999999999998</v>
      </c>
      <c r="H1061" s="35">
        <v>12.98</v>
      </c>
      <c r="I1061" s="35">
        <v>0.50349999999999995</v>
      </c>
      <c r="J1061" s="43">
        <f t="shared" si="495"/>
        <v>0.46321999999999997</v>
      </c>
      <c r="K1061" s="35">
        <v>184.15850222</v>
      </c>
    </row>
    <row r="1062" spans="2:11" x14ac:dyDescent="0.25">
      <c r="B1062" s="35" t="str">
        <f t="shared" si="494"/>
        <v>B1_5_1986</v>
      </c>
      <c r="C1062" s="35" t="s">
        <v>72</v>
      </c>
      <c r="D1062" s="35">
        <v>5</v>
      </c>
      <c r="E1062" s="35">
        <v>1986</v>
      </c>
      <c r="F1062" s="35">
        <v>1.089</v>
      </c>
      <c r="G1062" s="35">
        <v>3.0659999999999998</v>
      </c>
      <c r="H1062" s="35">
        <v>12.98</v>
      </c>
      <c r="I1062" s="35">
        <v>0.50349999999999995</v>
      </c>
      <c r="J1062" s="43">
        <f t="shared" si="495"/>
        <v>0.46321999999999997</v>
      </c>
      <c r="K1062" s="35">
        <v>184.15850222</v>
      </c>
    </row>
    <row r="1063" spans="2:11" x14ac:dyDescent="0.25">
      <c r="B1063" s="35" t="str">
        <f t="shared" si="494"/>
        <v>B1_5_1987</v>
      </c>
      <c r="C1063" s="35" t="s">
        <v>72</v>
      </c>
      <c r="D1063" s="35">
        <v>5</v>
      </c>
      <c r="E1063" s="35">
        <v>1987</v>
      </c>
      <c r="F1063" s="35">
        <v>1.0164</v>
      </c>
      <c r="G1063" s="35">
        <v>2.9929999999999999</v>
      </c>
      <c r="H1063" s="35">
        <v>12.98</v>
      </c>
      <c r="I1063" s="35">
        <v>0.50349999999999995</v>
      </c>
      <c r="J1063" s="43">
        <f t="shared" si="495"/>
        <v>0.46321999999999997</v>
      </c>
      <c r="K1063" s="35">
        <v>184.15850222</v>
      </c>
    </row>
    <row r="1064" spans="2:11" x14ac:dyDescent="0.25">
      <c r="B1064" s="35" t="str">
        <f t="shared" si="494"/>
        <v>B1_5_1988</v>
      </c>
      <c r="C1064" s="35" t="s">
        <v>72</v>
      </c>
      <c r="D1064" s="35">
        <v>5</v>
      </c>
      <c r="E1064" s="35">
        <v>1988</v>
      </c>
      <c r="F1064" s="35">
        <v>1.0164</v>
      </c>
      <c r="G1064" s="35">
        <v>2.9929999999999999</v>
      </c>
      <c r="H1064" s="35">
        <v>12.98</v>
      </c>
      <c r="I1064" s="35">
        <v>0.50349999999999995</v>
      </c>
      <c r="J1064" s="43">
        <f t="shared" si="495"/>
        <v>0.46321999999999997</v>
      </c>
      <c r="K1064" s="35">
        <v>184.15850222</v>
      </c>
    </row>
    <row r="1065" spans="2:11" x14ac:dyDescent="0.25">
      <c r="B1065" s="35" t="str">
        <f t="shared" si="494"/>
        <v>B1_5_1989</v>
      </c>
      <c r="C1065" s="35" t="s">
        <v>72</v>
      </c>
      <c r="D1065" s="35">
        <v>5</v>
      </c>
      <c r="E1065" s="35">
        <v>1989</v>
      </c>
      <c r="F1065" s="35">
        <v>1.0164</v>
      </c>
      <c r="G1065" s="35">
        <v>2.9929999999999999</v>
      </c>
      <c r="H1065" s="35">
        <v>12.98</v>
      </c>
      <c r="I1065" s="35">
        <v>0.50349999999999995</v>
      </c>
      <c r="J1065" s="43">
        <f t="shared" si="495"/>
        <v>0.46321999999999997</v>
      </c>
      <c r="K1065" s="35">
        <v>184.15850222</v>
      </c>
    </row>
    <row r="1066" spans="2:11" x14ac:dyDescent="0.25">
      <c r="B1066" s="35" t="str">
        <f t="shared" si="494"/>
        <v>B1_5_1990</v>
      </c>
      <c r="C1066" s="35" t="s">
        <v>72</v>
      </c>
      <c r="D1066" s="35">
        <v>5</v>
      </c>
      <c r="E1066" s="35">
        <v>1990</v>
      </c>
      <c r="F1066" s="35">
        <v>1.0164</v>
      </c>
      <c r="G1066" s="35">
        <v>2.9929999999999999</v>
      </c>
      <c r="H1066" s="35">
        <v>12.98</v>
      </c>
      <c r="I1066" s="35">
        <v>0.50349999999999995</v>
      </c>
      <c r="J1066" s="43">
        <f t="shared" si="495"/>
        <v>0.46321999999999997</v>
      </c>
      <c r="K1066" s="35">
        <v>184.15850222</v>
      </c>
    </row>
    <row r="1067" spans="2:11" x14ac:dyDescent="0.25">
      <c r="B1067" s="35" t="str">
        <f t="shared" si="494"/>
        <v>B1_5_1991</v>
      </c>
      <c r="C1067" s="35" t="s">
        <v>72</v>
      </c>
      <c r="D1067" s="35">
        <v>5</v>
      </c>
      <c r="E1067" s="35">
        <v>1991</v>
      </c>
      <c r="F1067" s="35">
        <v>1.0164</v>
      </c>
      <c r="G1067" s="35">
        <v>2.9929999999999999</v>
      </c>
      <c r="H1067" s="35">
        <v>12.98</v>
      </c>
      <c r="I1067" s="35">
        <v>0.50349999999999995</v>
      </c>
      <c r="J1067" s="43">
        <f t="shared" si="495"/>
        <v>0.46321999999999997</v>
      </c>
      <c r="K1067" s="35">
        <v>184.15850222</v>
      </c>
    </row>
    <row r="1068" spans="2:11" x14ac:dyDescent="0.25">
      <c r="B1068" s="35" t="str">
        <f t="shared" si="494"/>
        <v>B1_5_1992</v>
      </c>
      <c r="C1068" s="35" t="s">
        <v>72</v>
      </c>
      <c r="D1068" s="35">
        <v>5</v>
      </c>
      <c r="E1068" s="35">
        <v>1992</v>
      </c>
      <c r="F1068" s="35">
        <v>1.0164</v>
      </c>
      <c r="G1068" s="35">
        <v>2.9929999999999999</v>
      </c>
      <c r="H1068" s="35">
        <v>12.98</v>
      </c>
      <c r="I1068" s="35">
        <v>0.50349999999999995</v>
      </c>
      <c r="J1068" s="43">
        <f t="shared" si="495"/>
        <v>0.46321999999999997</v>
      </c>
      <c r="K1068" s="35">
        <v>184.15850222</v>
      </c>
    </row>
    <row r="1069" spans="2:11" x14ac:dyDescent="0.25">
      <c r="B1069" s="35" t="str">
        <f t="shared" si="494"/>
        <v>B1_5_1993</v>
      </c>
      <c r="C1069" s="35" t="s">
        <v>72</v>
      </c>
      <c r="D1069" s="35">
        <v>5</v>
      </c>
      <c r="E1069" s="35">
        <v>1993</v>
      </c>
      <c r="F1069" s="35">
        <v>1.0164</v>
      </c>
      <c r="G1069" s="35">
        <v>2.9929999999999999</v>
      </c>
      <c r="H1069" s="35">
        <v>12.98</v>
      </c>
      <c r="I1069" s="35">
        <v>0.50349999999999995</v>
      </c>
      <c r="J1069" s="43">
        <f t="shared" si="495"/>
        <v>0.46321999999999997</v>
      </c>
      <c r="K1069" s="35">
        <v>184.15850222</v>
      </c>
    </row>
    <row r="1070" spans="2:11" x14ac:dyDescent="0.25">
      <c r="B1070" s="35" t="str">
        <f t="shared" si="494"/>
        <v>B1_5_1994</v>
      </c>
      <c r="C1070" s="35" t="s">
        <v>72</v>
      </c>
      <c r="D1070" s="35">
        <v>5</v>
      </c>
      <c r="E1070" s="35">
        <v>1994</v>
      </c>
      <c r="F1070" s="35">
        <v>1.0164</v>
      </c>
      <c r="G1070" s="35">
        <v>2.9929999999999999</v>
      </c>
      <c r="H1070" s="35">
        <v>12.98</v>
      </c>
      <c r="I1070" s="35">
        <v>0.50349999999999995</v>
      </c>
      <c r="J1070" s="43">
        <f t="shared" si="495"/>
        <v>0.46321999999999997</v>
      </c>
      <c r="K1070" s="35">
        <v>184.15850222</v>
      </c>
    </row>
    <row r="1071" spans="2:11" x14ac:dyDescent="0.25">
      <c r="B1071" s="35" t="str">
        <f t="shared" si="494"/>
        <v>B1_5_1995</v>
      </c>
      <c r="C1071" s="35" t="s">
        <v>72</v>
      </c>
      <c r="D1071" s="35">
        <v>5</v>
      </c>
      <c r="E1071" s="35">
        <v>1995</v>
      </c>
      <c r="F1071" s="35">
        <v>0.82280000000000009</v>
      </c>
      <c r="G1071" s="35">
        <v>1.9710000000000001</v>
      </c>
      <c r="H1071" s="35">
        <v>9.6405999999999992</v>
      </c>
      <c r="I1071" s="35">
        <v>0.36099999999999999</v>
      </c>
      <c r="J1071" s="43">
        <f t="shared" si="495"/>
        <v>0.33212000000000003</v>
      </c>
      <c r="K1071" s="35">
        <v>184.15850222</v>
      </c>
    </row>
    <row r="1072" spans="2:11" x14ac:dyDescent="0.25">
      <c r="B1072" s="35" t="str">
        <f t="shared" si="494"/>
        <v>B1_5_1996</v>
      </c>
      <c r="C1072" s="35" t="s">
        <v>72</v>
      </c>
      <c r="D1072" s="35">
        <v>5</v>
      </c>
      <c r="E1072" s="35">
        <v>1996</v>
      </c>
      <c r="F1072" s="35">
        <v>0.82280000000000009</v>
      </c>
      <c r="G1072" s="35">
        <v>1.9710000000000001</v>
      </c>
      <c r="H1072" s="35">
        <v>9.6405999999999992</v>
      </c>
      <c r="I1072" s="35">
        <v>0.36099999999999999</v>
      </c>
      <c r="J1072" s="43">
        <f t="shared" si="495"/>
        <v>0.33212000000000003</v>
      </c>
      <c r="K1072" s="35">
        <v>184.15850222</v>
      </c>
    </row>
    <row r="1073" spans="2:11" x14ac:dyDescent="0.25">
      <c r="B1073" s="35" t="str">
        <f t="shared" si="494"/>
        <v>B1_5_1997</v>
      </c>
      <c r="C1073" s="35" t="s">
        <v>72</v>
      </c>
      <c r="D1073" s="35">
        <v>5</v>
      </c>
      <c r="E1073" s="35">
        <v>1997</v>
      </c>
      <c r="F1073" s="35">
        <v>0.82280000000000009</v>
      </c>
      <c r="G1073" s="35">
        <v>1.9710000000000001</v>
      </c>
      <c r="H1073" s="35">
        <v>9.6405999999999992</v>
      </c>
      <c r="I1073" s="35">
        <v>0.36099999999999999</v>
      </c>
      <c r="J1073" s="43">
        <f t="shared" si="495"/>
        <v>0.33212000000000003</v>
      </c>
      <c r="K1073" s="35">
        <v>184.15850222</v>
      </c>
    </row>
    <row r="1074" spans="2:11" x14ac:dyDescent="0.25">
      <c r="B1074" s="35" t="str">
        <f t="shared" si="494"/>
        <v>B1_5_1998</v>
      </c>
      <c r="C1074" s="35" t="s">
        <v>72</v>
      </c>
      <c r="D1074" s="35">
        <v>5</v>
      </c>
      <c r="E1074" s="35">
        <v>1998</v>
      </c>
      <c r="F1074" s="35">
        <v>0.82280000000000009</v>
      </c>
      <c r="G1074" s="35">
        <v>1.9710000000000001</v>
      </c>
      <c r="H1074" s="35">
        <v>9.6405999999999992</v>
      </c>
      <c r="I1074" s="35">
        <v>0.36099999999999999</v>
      </c>
      <c r="J1074" s="43">
        <f t="shared" si="495"/>
        <v>0.33212000000000003</v>
      </c>
      <c r="K1074" s="35">
        <v>184.15850222</v>
      </c>
    </row>
    <row r="1075" spans="2:11" x14ac:dyDescent="0.25">
      <c r="B1075" s="35" t="str">
        <f t="shared" si="494"/>
        <v>B1_5_1999</v>
      </c>
      <c r="C1075" s="35" t="s">
        <v>72</v>
      </c>
      <c r="D1075" s="35">
        <v>5</v>
      </c>
      <c r="E1075" s="35">
        <v>1999</v>
      </c>
      <c r="F1075" s="35">
        <v>0.82280000000000009</v>
      </c>
      <c r="G1075" s="35">
        <v>1.9710000000000001</v>
      </c>
      <c r="H1075" s="35">
        <v>9.6405999999999992</v>
      </c>
      <c r="I1075" s="35">
        <v>0.36099999999999999</v>
      </c>
      <c r="J1075" s="43">
        <f t="shared" si="495"/>
        <v>0.33212000000000003</v>
      </c>
      <c r="K1075" s="35">
        <v>184.15850222</v>
      </c>
    </row>
    <row r="1076" spans="2:11" x14ac:dyDescent="0.25">
      <c r="B1076" s="35" t="str">
        <f t="shared" si="494"/>
        <v>B1_5_2000</v>
      </c>
      <c r="C1076" s="35" t="s">
        <v>72</v>
      </c>
      <c r="D1076" s="35">
        <v>5</v>
      </c>
      <c r="E1076" s="35">
        <v>2000</v>
      </c>
      <c r="F1076" s="35">
        <v>0.82280000000000009</v>
      </c>
      <c r="G1076" s="35">
        <v>1.9710000000000001</v>
      </c>
      <c r="H1076" s="35">
        <v>7.3100000000000005</v>
      </c>
      <c r="I1076" s="35">
        <v>0.36099999999999999</v>
      </c>
      <c r="J1076" s="43">
        <f t="shared" si="495"/>
        <v>0.33212000000000003</v>
      </c>
      <c r="K1076" s="35">
        <v>184.15850222</v>
      </c>
    </row>
    <row r="1077" spans="2:11" x14ac:dyDescent="0.25">
      <c r="B1077" s="35" t="str">
        <f t="shared" si="494"/>
        <v>B1_5_2001</v>
      </c>
      <c r="C1077" s="35" t="s">
        <v>72</v>
      </c>
      <c r="D1077" s="35">
        <v>5</v>
      </c>
      <c r="E1077" s="35">
        <v>2001</v>
      </c>
      <c r="F1077" s="35">
        <v>0.82280000000000009</v>
      </c>
      <c r="G1077" s="35">
        <v>1.9710000000000001</v>
      </c>
      <c r="H1077" s="35">
        <v>7.3100000000000005</v>
      </c>
      <c r="I1077" s="35">
        <v>0.36099999999999999</v>
      </c>
      <c r="J1077" s="43">
        <f t="shared" si="495"/>
        <v>0.33212000000000003</v>
      </c>
      <c r="K1077" s="35">
        <v>184.15850222</v>
      </c>
    </row>
    <row r="1078" spans="2:11" x14ac:dyDescent="0.25">
      <c r="B1078" s="35" t="str">
        <f t="shared" si="494"/>
        <v>B1_5_2002</v>
      </c>
      <c r="C1078" s="35" t="s">
        <v>72</v>
      </c>
      <c r="D1078" s="35">
        <v>5</v>
      </c>
      <c r="E1078" s="35">
        <v>2002</v>
      </c>
      <c r="F1078" s="35">
        <v>0.82280000000000009</v>
      </c>
      <c r="G1078" s="35">
        <v>1.9710000000000001</v>
      </c>
      <c r="H1078" s="35">
        <v>7.3100000000000005</v>
      </c>
      <c r="I1078" s="35">
        <v>0.36099999999999999</v>
      </c>
      <c r="J1078" s="43">
        <f t="shared" si="495"/>
        <v>0.33212000000000003</v>
      </c>
      <c r="K1078" s="35">
        <v>184.15850222</v>
      </c>
    </row>
    <row r="1079" spans="2:11" x14ac:dyDescent="0.25">
      <c r="B1079" s="35" t="str">
        <f t="shared" si="494"/>
        <v>B1_5_2003</v>
      </c>
      <c r="C1079" s="35" t="s">
        <v>72</v>
      </c>
      <c r="D1079" s="35">
        <v>5</v>
      </c>
      <c r="E1079" s="35">
        <v>2003</v>
      </c>
      <c r="F1079" s="35">
        <v>0.82280000000000009</v>
      </c>
      <c r="G1079" s="35">
        <v>1.9710000000000001</v>
      </c>
      <c r="H1079" s="35">
        <v>7.3100000000000005</v>
      </c>
      <c r="I1079" s="35">
        <v>0.36099999999999999</v>
      </c>
      <c r="J1079" s="43">
        <f t="shared" si="495"/>
        <v>0.33212000000000003</v>
      </c>
      <c r="K1079" s="35">
        <v>184.15850222</v>
      </c>
    </row>
    <row r="1080" spans="2:11" x14ac:dyDescent="0.25">
      <c r="B1080" s="35" t="str">
        <f t="shared" si="494"/>
        <v>B1_5_2004</v>
      </c>
      <c r="C1080" s="35" t="s">
        <v>72</v>
      </c>
      <c r="D1080" s="35">
        <v>5</v>
      </c>
      <c r="E1080" s="35">
        <v>2004</v>
      </c>
      <c r="F1080" s="35">
        <v>0.82280000000000009</v>
      </c>
      <c r="G1080" s="35">
        <v>3.73</v>
      </c>
      <c r="H1080" s="35">
        <v>5.1014999999999997</v>
      </c>
      <c r="I1080" s="35">
        <v>0.15</v>
      </c>
      <c r="J1080" s="43">
        <f t="shared" si="495"/>
        <v>0.13800000000000001</v>
      </c>
      <c r="K1080" s="35">
        <v>184.15850222</v>
      </c>
    </row>
    <row r="1081" spans="2:11" x14ac:dyDescent="0.25">
      <c r="B1081" s="35" t="str">
        <f t="shared" si="494"/>
        <v>B1_5_2005</v>
      </c>
      <c r="C1081" s="35" t="s">
        <v>72</v>
      </c>
      <c r="D1081" s="35">
        <v>5</v>
      </c>
      <c r="E1081" s="35">
        <v>2005</v>
      </c>
      <c r="F1081" s="35">
        <v>0.82280000000000009</v>
      </c>
      <c r="G1081" s="35">
        <v>3.73</v>
      </c>
      <c r="H1081" s="35">
        <v>5.1014999999999997</v>
      </c>
      <c r="I1081" s="35">
        <v>0.15</v>
      </c>
      <c r="J1081" s="43">
        <f t="shared" si="495"/>
        <v>0.13800000000000001</v>
      </c>
      <c r="K1081" s="35">
        <v>184.15850222</v>
      </c>
    </row>
    <row r="1082" spans="2:11" x14ac:dyDescent="0.25">
      <c r="B1082" s="35" t="str">
        <f t="shared" si="494"/>
        <v>B1_5_2006</v>
      </c>
      <c r="C1082" s="35" t="s">
        <v>72</v>
      </c>
      <c r="D1082" s="35">
        <v>5</v>
      </c>
      <c r="E1082" s="35">
        <v>2006</v>
      </c>
      <c r="F1082" s="35">
        <v>0.82280000000000009</v>
      </c>
      <c r="G1082" s="35">
        <v>3.73</v>
      </c>
      <c r="H1082" s="35">
        <v>5.1014999999999997</v>
      </c>
      <c r="I1082" s="35">
        <v>0.15</v>
      </c>
      <c r="J1082" s="43">
        <f t="shared" si="495"/>
        <v>0.13800000000000001</v>
      </c>
      <c r="K1082" s="35">
        <v>184.15850222</v>
      </c>
    </row>
    <row r="1083" spans="2:11" x14ac:dyDescent="0.25">
      <c r="B1083" s="35" t="str">
        <f t="shared" si="494"/>
        <v>B1_5_2007</v>
      </c>
      <c r="C1083" s="35" t="s">
        <v>72</v>
      </c>
      <c r="D1083" s="35">
        <v>5</v>
      </c>
      <c r="E1083" s="35">
        <v>2007</v>
      </c>
      <c r="F1083" s="35">
        <v>0.82280000000000009</v>
      </c>
      <c r="G1083" s="35">
        <v>3.73</v>
      </c>
      <c r="H1083" s="35">
        <v>5.1014999999999997</v>
      </c>
      <c r="I1083" s="35">
        <v>0.15</v>
      </c>
      <c r="J1083" s="43">
        <f t="shared" si="495"/>
        <v>0.13800000000000001</v>
      </c>
      <c r="K1083" s="35">
        <v>184.15850222</v>
      </c>
    </row>
    <row r="1084" spans="2:11" x14ac:dyDescent="0.25">
      <c r="B1084" s="35" t="str">
        <f t="shared" si="494"/>
        <v>B1_5_2008</v>
      </c>
      <c r="C1084" s="35" t="s">
        <v>72</v>
      </c>
      <c r="D1084" s="35">
        <v>5</v>
      </c>
      <c r="E1084" s="35">
        <v>2008</v>
      </c>
      <c r="F1084" s="35">
        <v>0.82280000000000009</v>
      </c>
      <c r="G1084" s="35">
        <v>3.73</v>
      </c>
      <c r="H1084" s="35">
        <v>5.1014999999999997</v>
      </c>
      <c r="I1084" s="35">
        <v>0.15</v>
      </c>
      <c r="J1084" s="43">
        <f t="shared" si="495"/>
        <v>0.13800000000000001</v>
      </c>
      <c r="K1084" s="35">
        <v>184.15850222</v>
      </c>
    </row>
    <row r="1085" spans="2:11" x14ac:dyDescent="0.25">
      <c r="B1085" s="35" t="str">
        <f t="shared" si="494"/>
        <v>B1_5_2009</v>
      </c>
      <c r="C1085" s="35" t="s">
        <v>72</v>
      </c>
      <c r="D1085" s="35">
        <v>5</v>
      </c>
      <c r="E1085" s="35">
        <v>2009</v>
      </c>
      <c r="F1085" s="35">
        <v>0.82280000000000009</v>
      </c>
      <c r="G1085" s="35">
        <v>3.73</v>
      </c>
      <c r="H1085" s="35">
        <v>5.1014999999999997</v>
      </c>
      <c r="I1085" s="35">
        <v>0.15</v>
      </c>
      <c r="J1085" s="43">
        <f t="shared" si="495"/>
        <v>0.13800000000000001</v>
      </c>
      <c r="K1085" s="35">
        <v>184.15850222</v>
      </c>
    </row>
    <row r="1086" spans="2:11" x14ac:dyDescent="0.25">
      <c r="B1086" s="35" t="str">
        <f t="shared" si="494"/>
        <v>B1_5_2010</v>
      </c>
      <c r="C1086" s="35" t="s">
        <v>72</v>
      </c>
      <c r="D1086" s="35">
        <v>5</v>
      </c>
      <c r="E1086" s="35">
        <v>2010</v>
      </c>
      <c r="F1086" s="35">
        <v>0.82280000000000009</v>
      </c>
      <c r="G1086" s="35">
        <v>3.73</v>
      </c>
      <c r="H1086" s="35">
        <v>5.1014999999999997</v>
      </c>
      <c r="I1086" s="35">
        <v>0.15</v>
      </c>
      <c r="J1086" s="43">
        <f t="shared" si="495"/>
        <v>0.13800000000000001</v>
      </c>
      <c r="K1086" s="35">
        <v>184.15850222</v>
      </c>
    </row>
    <row r="1087" spans="2:11" x14ac:dyDescent="0.25">
      <c r="B1087" s="35" t="str">
        <f t="shared" si="494"/>
        <v>B1_5_2011</v>
      </c>
      <c r="C1087" s="35" t="s">
        <v>72</v>
      </c>
      <c r="D1087" s="35">
        <v>5</v>
      </c>
      <c r="E1087" s="35">
        <v>2011</v>
      </c>
      <c r="F1087" s="35">
        <v>0.82280000000000009</v>
      </c>
      <c r="G1087" s="35">
        <v>3.73</v>
      </c>
      <c r="H1087" s="35">
        <v>5.1014999999999997</v>
      </c>
      <c r="I1087" s="35">
        <v>0.15</v>
      </c>
      <c r="J1087" s="43">
        <f t="shared" si="495"/>
        <v>0.13800000000000001</v>
      </c>
      <c r="K1087" s="35">
        <v>184.15850222</v>
      </c>
    </row>
    <row r="1088" spans="2:11" x14ac:dyDescent="0.25">
      <c r="B1088" s="35" t="str">
        <f t="shared" si="494"/>
        <v>B1_5_2012</v>
      </c>
      <c r="C1088" s="35" t="s">
        <v>72</v>
      </c>
      <c r="D1088" s="35">
        <v>5</v>
      </c>
      <c r="E1088" s="35">
        <v>2012</v>
      </c>
      <c r="F1088" s="35">
        <v>0.82280000000000009</v>
      </c>
      <c r="G1088" s="35">
        <v>3.73</v>
      </c>
      <c r="H1088" s="35">
        <v>5.1014999999999997</v>
      </c>
      <c r="I1088" s="35">
        <v>0.15</v>
      </c>
      <c r="J1088" s="43">
        <f t="shared" si="495"/>
        <v>0.13800000000000001</v>
      </c>
      <c r="K1088" s="35">
        <v>184.15850222</v>
      </c>
    </row>
    <row r="1089" spans="2:11" x14ac:dyDescent="0.25">
      <c r="B1089" s="35" t="str">
        <f t="shared" si="494"/>
        <v>B1_5_2013</v>
      </c>
      <c r="C1089" s="35" t="s">
        <v>72</v>
      </c>
      <c r="D1089" s="35">
        <v>5</v>
      </c>
      <c r="E1089" s="35">
        <v>2013</v>
      </c>
      <c r="F1089" s="35">
        <v>0.82280000000000009</v>
      </c>
      <c r="G1089" s="35">
        <v>3.73</v>
      </c>
      <c r="H1089" s="35">
        <v>5.1014999999999997</v>
      </c>
      <c r="I1089" s="35">
        <v>0.15</v>
      </c>
      <c r="J1089" s="43">
        <f t="shared" si="495"/>
        <v>0.13800000000000001</v>
      </c>
      <c r="K1089" s="35">
        <v>184.15850222</v>
      </c>
    </row>
    <row r="1090" spans="2:11" x14ac:dyDescent="0.25">
      <c r="B1090" s="35" t="str">
        <f t="shared" si="494"/>
        <v>B1_5_2014</v>
      </c>
      <c r="C1090" s="35" t="s">
        <v>72</v>
      </c>
      <c r="D1090" s="35">
        <v>5</v>
      </c>
      <c r="E1090" s="35">
        <v>2014</v>
      </c>
      <c r="F1090" s="35">
        <v>0.82280000000000009</v>
      </c>
      <c r="G1090" s="35">
        <v>3.73</v>
      </c>
      <c r="H1090" s="35">
        <v>3.99</v>
      </c>
      <c r="I1090" s="35">
        <v>0.08</v>
      </c>
      <c r="J1090" s="43">
        <f t="shared" si="495"/>
        <v>7.3599999999999999E-2</v>
      </c>
      <c r="K1090" s="35">
        <v>184.15850222</v>
      </c>
    </row>
    <row r="1091" spans="2:11" x14ac:dyDescent="0.25">
      <c r="B1091" s="35" t="str">
        <f t="shared" si="494"/>
        <v>B1_5_2015</v>
      </c>
      <c r="C1091" s="35" t="s">
        <v>72</v>
      </c>
      <c r="D1091" s="35">
        <v>5</v>
      </c>
      <c r="E1091" s="35">
        <v>2015</v>
      </c>
      <c r="F1091" s="35">
        <v>0.82280000000000009</v>
      </c>
      <c r="G1091" s="35">
        <v>3.73</v>
      </c>
      <c r="H1091" s="35">
        <v>3.99</v>
      </c>
      <c r="I1091" s="35">
        <v>0.08</v>
      </c>
      <c r="J1091" s="43">
        <f t="shared" si="495"/>
        <v>7.3599999999999999E-2</v>
      </c>
      <c r="K1091" s="35">
        <v>184.15850222</v>
      </c>
    </row>
    <row r="1092" spans="2:11" x14ac:dyDescent="0.25">
      <c r="B1092" s="35" t="str">
        <f t="shared" si="494"/>
        <v>B1_5_2016</v>
      </c>
      <c r="C1092" s="35" t="s">
        <v>72</v>
      </c>
      <c r="D1092" s="35">
        <v>5</v>
      </c>
      <c r="E1092" s="35">
        <v>2016</v>
      </c>
      <c r="F1092" s="35">
        <v>0.82280000000000009</v>
      </c>
      <c r="G1092" s="35">
        <v>3.73</v>
      </c>
      <c r="H1092" s="35">
        <v>3.99</v>
      </c>
      <c r="I1092" s="35">
        <v>0.08</v>
      </c>
      <c r="J1092" s="43">
        <f t="shared" si="495"/>
        <v>7.3599999999999999E-2</v>
      </c>
      <c r="K1092" s="35">
        <v>184.15850222</v>
      </c>
    </row>
    <row r="1093" spans="2:11" x14ac:dyDescent="0.25">
      <c r="B1093" s="35" t="str">
        <f t="shared" si="494"/>
        <v>B1_5_2017</v>
      </c>
      <c r="C1093" s="35" t="s">
        <v>72</v>
      </c>
      <c r="D1093" s="35">
        <v>5</v>
      </c>
      <c r="E1093" s="35">
        <v>2017</v>
      </c>
      <c r="F1093" s="35">
        <v>0.82280000000000009</v>
      </c>
      <c r="G1093" s="35">
        <v>3.73</v>
      </c>
      <c r="H1093" s="35">
        <v>3.99</v>
      </c>
      <c r="I1093" s="35">
        <v>0.08</v>
      </c>
      <c r="J1093" s="43">
        <f t="shared" si="495"/>
        <v>7.3599999999999999E-2</v>
      </c>
      <c r="K1093" s="35">
        <v>184.15850222</v>
      </c>
    </row>
    <row r="1094" spans="2:11" x14ac:dyDescent="0.25">
      <c r="B1094" s="35" t="str">
        <f t="shared" si="494"/>
        <v>B1_5_2018</v>
      </c>
      <c r="C1094" s="35" t="s">
        <v>72</v>
      </c>
      <c r="D1094" s="35">
        <v>5</v>
      </c>
      <c r="E1094" s="35">
        <v>2018</v>
      </c>
      <c r="F1094" s="35">
        <v>0.82280000000000009</v>
      </c>
      <c r="G1094" s="35">
        <v>3.73</v>
      </c>
      <c r="H1094" s="35">
        <v>3.99</v>
      </c>
      <c r="I1094" s="35">
        <v>0.08</v>
      </c>
      <c r="J1094" s="43">
        <f t="shared" si="495"/>
        <v>7.3599999999999999E-2</v>
      </c>
      <c r="K1094" s="35">
        <v>184.15850222</v>
      </c>
    </row>
    <row r="1095" spans="2:11" x14ac:dyDescent="0.25">
      <c r="B1095" s="35" t="str">
        <f t="shared" si="494"/>
        <v>B1_5_2019</v>
      </c>
      <c r="C1095" s="35" t="s">
        <v>72</v>
      </c>
      <c r="D1095" s="35">
        <v>5</v>
      </c>
      <c r="E1095" s="35">
        <v>2019</v>
      </c>
      <c r="F1095" s="35">
        <v>0.82280000000000009</v>
      </c>
      <c r="G1095" s="35">
        <v>3.73</v>
      </c>
      <c r="H1095" s="35">
        <v>3.99</v>
      </c>
      <c r="I1095" s="35">
        <v>0.08</v>
      </c>
      <c r="J1095" s="43">
        <f t="shared" si="495"/>
        <v>7.3599999999999999E-2</v>
      </c>
      <c r="K1095" s="35">
        <v>184.15850222</v>
      </c>
    </row>
    <row r="1096" spans="2:11" x14ac:dyDescent="0.25">
      <c r="B1096" s="35" t="str">
        <f t="shared" si="494"/>
        <v>B1_5_2020</v>
      </c>
      <c r="C1096" s="35" t="s">
        <v>72</v>
      </c>
      <c r="D1096" s="35">
        <v>5</v>
      </c>
      <c r="E1096" s="35">
        <v>2020</v>
      </c>
      <c r="F1096" s="35">
        <v>0.82280000000000009</v>
      </c>
      <c r="G1096" s="35">
        <v>3.73</v>
      </c>
      <c r="H1096" s="35">
        <v>3.99</v>
      </c>
      <c r="I1096" s="35">
        <v>0.08</v>
      </c>
      <c r="J1096" s="43">
        <f t="shared" si="495"/>
        <v>7.3599999999999999E-2</v>
      </c>
      <c r="K1096" s="35">
        <v>184.15850222</v>
      </c>
    </row>
    <row r="1097" spans="2:11" x14ac:dyDescent="0.25">
      <c r="B1097" s="35" t="str">
        <f t="shared" si="494"/>
        <v>B1_6_1969</v>
      </c>
      <c r="C1097" s="35" t="s">
        <v>72</v>
      </c>
      <c r="D1097" s="35">
        <v>6</v>
      </c>
      <c r="E1097" s="35">
        <v>1969</v>
      </c>
      <c r="F1097" s="35">
        <v>1.5246</v>
      </c>
      <c r="G1097" s="35">
        <v>3.0659999999999998</v>
      </c>
      <c r="H1097" s="35">
        <v>16.52</v>
      </c>
      <c r="I1097" s="35">
        <v>0.70299999999999996</v>
      </c>
      <c r="J1097" s="43">
        <f t="shared" si="495"/>
        <v>0.64676</v>
      </c>
      <c r="K1097" s="35">
        <v>184.15850222</v>
      </c>
    </row>
    <row r="1098" spans="2:11" x14ac:dyDescent="0.25">
      <c r="B1098" s="35" t="str">
        <f t="shared" ref="B1098:B1161" si="496">C1098&amp;"_"&amp;D1098&amp;"_"&amp;E1098</f>
        <v>B1_6_1970</v>
      </c>
      <c r="C1098" s="35" t="s">
        <v>72</v>
      </c>
      <c r="D1098" s="35">
        <v>6</v>
      </c>
      <c r="E1098" s="35">
        <v>1970</v>
      </c>
      <c r="F1098" s="35">
        <v>1.5246</v>
      </c>
      <c r="G1098" s="35">
        <v>3.0659999999999998</v>
      </c>
      <c r="H1098" s="35">
        <v>16.52</v>
      </c>
      <c r="I1098" s="35">
        <v>0.70299999999999996</v>
      </c>
      <c r="J1098" s="43">
        <f t="shared" ref="J1098:J1161" si="497">0.92*I1098</f>
        <v>0.64676</v>
      </c>
      <c r="K1098" s="35">
        <v>184.15850222</v>
      </c>
    </row>
    <row r="1099" spans="2:11" x14ac:dyDescent="0.25">
      <c r="B1099" s="35" t="str">
        <f t="shared" si="496"/>
        <v>B1_6_1971</v>
      </c>
      <c r="C1099" s="35" t="s">
        <v>72</v>
      </c>
      <c r="D1099" s="35">
        <v>6</v>
      </c>
      <c r="E1099" s="35">
        <v>1971</v>
      </c>
      <c r="F1099" s="35">
        <v>1.2705</v>
      </c>
      <c r="G1099" s="35">
        <v>3.0659999999999998</v>
      </c>
      <c r="H1099" s="35">
        <v>15.34</v>
      </c>
      <c r="I1099" s="35">
        <v>0.59849999999999992</v>
      </c>
      <c r="J1099" s="43">
        <f t="shared" si="497"/>
        <v>0.55062</v>
      </c>
      <c r="K1099" s="35">
        <v>184.15850222</v>
      </c>
    </row>
    <row r="1100" spans="2:11" x14ac:dyDescent="0.25">
      <c r="B1100" s="35" t="str">
        <f t="shared" si="496"/>
        <v>B1_6_1972</v>
      </c>
      <c r="C1100" s="35" t="s">
        <v>72</v>
      </c>
      <c r="D1100" s="35">
        <v>6</v>
      </c>
      <c r="E1100" s="35">
        <v>1972</v>
      </c>
      <c r="F1100" s="35">
        <v>1.2705</v>
      </c>
      <c r="G1100" s="35">
        <v>3.0659999999999998</v>
      </c>
      <c r="H1100" s="35">
        <v>15.34</v>
      </c>
      <c r="I1100" s="35">
        <v>0.59849999999999992</v>
      </c>
      <c r="J1100" s="43">
        <f t="shared" si="497"/>
        <v>0.55062</v>
      </c>
      <c r="K1100" s="35">
        <v>184.15850222</v>
      </c>
    </row>
    <row r="1101" spans="2:11" x14ac:dyDescent="0.25">
      <c r="B1101" s="35" t="str">
        <f t="shared" si="496"/>
        <v>B1_6_1973</v>
      </c>
      <c r="C1101" s="35" t="s">
        <v>72</v>
      </c>
      <c r="D1101" s="35">
        <v>6</v>
      </c>
      <c r="E1101" s="35">
        <v>1973</v>
      </c>
      <c r="F1101" s="35">
        <v>1.2705</v>
      </c>
      <c r="G1101" s="35">
        <v>3.0659999999999998</v>
      </c>
      <c r="H1101" s="35">
        <v>15.34</v>
      </c>
      <c r="I1101" s="35">
        <v>0.59849999999999992</v>
      </c>
      <c r="J1101" s="43">
        <f t="shared" si="497"/>
        <v>0.55062</v>
      </c>
      <c r="K1101" s="35">
        <v>184.15850222</v>
      </c>
    </row>
    <row r="1102" spans="2:11" x14ac:dyDescent="0.25">
      <c r="B1102" s="35" t="str">
        <f t="shared" si="496"/>
        <v>B1_6_1974</v>
      </c>
      <c r="C1102" s="35" t="s">
        <v>72</v>
      </c>
      <c r="D1102" s="35">
        <v>6</v>
      </c>
      <c r="E1102" s="35">
        <v>1974</v>
      </c>
      <c r="F1102" s="35">
        <v>1.2705</v>
      </c>
      <c r="G1102" s="35">
        <v>3.0659999999999998</v>
      </c>
      <c r="H1102" s="35">
        <v>15.34</v>
      </c>
      <c r="I1102" s="35">
        <v>0.59849999999999992</v>
      </c>
      <c r="J1102" s="43">
        <f t="shared" si="497"/>
        <v>0.55062</v>
      </c>
      <c r="K1102" s="35">
        <v>184.15850222</v>
      </c>
    </row>
    <row r="1103" spans="2:11" x14ac:dyDescent="0.25">
      <c r="B1103" s="35" t="str">
        <f t="shared" si="496"/>
        <v>B1_6_1975</v>
      </c>
      <c r="C1103" s="35" t="s">
        <v>72</v>
      </c>
      <c r="D1103" s="35">
        <v>6</v>
      </c>
      <c r="E1103" s="35">
        <v>1975</v>
      </c>
      <c r="F1103" s="35">
        <v>1.2705</v>
      </c>
      <c r="G1103" s="35">
        <v>3.0659999999999998</v>
      </c>
      <c r="H1103" s="35">
        <v>15.34</v>
      </c>
      <c r="I1103" s="35">
        <v>0.59849999999999992</v>
      </c>
      <c r="J1103" s="43">
        <f t="shared" si="497"/>
        <v>0.55062</v>
      </c>
      <c r="K1103" s="35">
        <v>184.15850222</v>
      </c>
    </row>
    <row r="1104" spans="2:11" x14ac:dyDescent="0.25">
      <c r="B1104" s="35" t="str">
        <f t="shared" si="496"/>
        <v>B1_6_1976</v>
      </c>
      <c r="C1104" s="35" t="s">
        <v>72</v>
      </c>
      <c r="D1104" s="35">
        <v>6</v>
      </c>
      <c r="E1104" s="35">
        <v>1976</v>
      </c>
      <c r="F1104" s="35">
        <v>1.2705</v>
      </c>
      <c r="G1104" s="35">
        <v>3.0659999999999998</v>
      </c>
      <c r="H1104" s="35">
        <v>15.34</v>
      </c>
      <c r="I1104" s="35">
        <v>0.59849999999999992</v>
      </c>
      <c r="J1104" s="43">
        <f t="shared" si="497"/>
        <v>0.55062</v>
      </c>
      <c r="K1104" s="35">
        <v>184.15850222</v>
      </c>
    </row>
    <row r="1105" spans="2:11" x14ac:dyDescent="0.25">
      <c r="B1105" s="35" t="str">
        <f t="shared" si="496"/>
        <v>B1_6_1977</v>
      </c>
      <c r="C1105" s="35" t="s">
        <v>72</v>
      </c>
      <c r="D1105" s="35">
        <v>6</v>
      </c>
      <c r="E1105" s="35">
        <v>1977</v>
      </c>
      <c r="F1105" s="35">
        <v>1.2705</v>
      </c>
      <c r="G1105" s="35">
        <v>3.0659999999999998</v>
      </c>
      <c r="H1105" s="35">
        <v>15.34</v>
      </c>
      <c r="I1105" s="35">
        <v>0.59849999999999992</v>
      </c>
      <c r="J1105" s="43">
        <f t="shared" si="497"/>
        <v>0.55062</v>
      </c>
      <c r="K1105" s="35">
        <v>184.15850222</v>
      </c>
    </row>
    <row r="1106" spans="2:11" x14ac:dyDescent="0.25">
      <c r="B1106" s="35" t="str">
        <f t="shared" si="496"/>
        <v>B1_6_1978</v>
      </c>
      <c r="C1106" s="35" t="s">
        <v>72</v>
      </c>
      <c r="D1106" s="35">
        <v>6</v>
      </c>
      <c r="E1106" s="35">
        <v>1978</v>
      </c>
      <c r="F1106" s="35">
        <v>1.2705</v>
      </c>
      <c r="G1106" s="35">
        <v>3.0659999999999998</v>
      </c>
      <c r="H1106" s="35">
        <v>15.34</v>
      </c>
      <c r="I1106" s="35">
        <v>0.59849999999999992</v>
      </c>
      <c r="J1106" s="43">
        <f t="shared" si="497"/>
        <v>0.55062</v>
      </c>
      <c r="K1106" s="35">
        <v>184.15850222</v>
      </c>
    </row>
    <row r="1107" spans="2:11" x14ac:dyDescent="0.25">
      <c r="B1107" s="35" t="str">
        <f t="shared" si="496"/>
        <v>B1_6_1979</v>
      </c>
      <c r="C1107" s="35" t="s">
        <v>72</v>
      </c>
      <c r="D1107" s="35">
        <v>6</v>
      </c>
      <c r="E1107" s="35">
        <v>1979</v>
      </c>
      <c r="F1107" s="35">
        <v>1.1495</v>
      </c>
      <c r="G1107" s="35">
        <v>3.0659999999999998</v>
      </c>
      <c r="H1107" s="35">
        <v>14.16</v>
      </c>
      <c r="I1107" s="35">
        <v>0.50349999999999995</v>
      </c>
      <c r="J1107" s="43">
        <f t="shared" si="497"/>
        <v>0.46321999999999997</v>
      </c>
      <c r="K1107" s="35">
        <v>184.15850222</v>
      </c>
    </row>
    <row r="1108" spans="2:11" x14ac:dyDescent="0.25">
      <c r="B1108" s="35" t="str">
        <f t="shared" si="496"/>
        <v>B1_6_1980</v>
      </c>
      <c r="C1108" s="35" t="s">
        <v>72</v>
      </c>
      <c r="D1108" s="35">
        <v>6</v>
      </c>
      <c r="E1108" s="35">
        <v>1980</v>
      </c>
      <c r="F1108" s="35">
        <v>1.1495</v>
      </c>
      <c r="G1108" s="35">
        <v>3.0659999999999998</v>
      </c>
      <c r="H1108" s="35">
        <v>14.16</v>
      </c>
      <c r="I1108" s="35">
        <v>0.50349999999999995</v>
      </c>
      <c r="J1108" s="43">
        <f t="shared" si="497"/>
        <v>0.46321999999999997</v>
      </c>
      <c r="K1108" s="35">
        <v>184.15850222</v>
      </c>
    </row>
    <row r="1109" spans="2:11" x14ac:dyDescent="0.25">
      <c r="B1109" s="35" t="str">
        <f t="shared" si="496"/>
        <v>B1_6_1981</v>
      </c>
      <c r="C1109" s="35" t="s">
        <v>72</v>
      </c>
      <c r="D1109" s="35">
        <v>6</v>
      </c>
      <c r="E1109" s="35">
        <v>1981</v>
      </c>
      <c r="F1109" s="35">
        <v>1.1495</v>
      </c>
      <c r="G1109" s="35">
        <v>3.0659999999999998</v>
      </c>
      <c r="H1109" s="35">
        <v>14.16</v>
      </c>
      <c r="I1109" s="35">
        <v>0.50349999999999995</v>
      </c>
      <c r="J1109" s="43">
        <f t="shared" si="497"/>
        <v>0.46321999999999997</v>
      </c>
      <c r="K1109" s="35">
        <v>184.15850222</v>
      </c>
    </row>
    <row r="1110" spans="2:11" x14ac:dyDescent="0.25">
      <c r="B1110" s="35" t="str">
        <f t="shared" si="496"/>
        <v>B1_6_1982</v>
      </c>
      <c r="C1110" s="35" t="s">
        <v>72</v>
      </c>
      <c r="D1110" s="35">
        <v>6</v>
      </c>
      <c r="E1110" s="35">
        <v>1982</v>
      </c>
      <c r="F1110" s="35">
        <v>1.1495</v>
      </c>
      <c r="G1110" s="35">
        <v>3.0659999999999998</v>
      </c>
      <c r="H1110" s="35">
        <v>14.16</v>
      </c>
      <c r="I1110" s="35">
        <v>0.50349999999999995</v>
      </c>
      <c r="J1110" s="43">
        <f t="shared" si="497"/>
        <v>0.46321999999999997</v>
      </c>
      <c r="K1110" s="35">
        <v>184.15850222</v>
      </c>
    </row>
    <row r="1111" spans="2:11" x14ac:dyDescent="0.25">
      <c r="B1111" s="35" t="str">
        <f t="shared" si="496"/>
        <v>B1_6_1983</v>
      </c>
      <c r="C1111" s="35" t="s">
        <v>72</v>
      </c>
      <c r="D1111" s="35">
        <v>6</v>
      </c>
      <c r="E1111" s="35">
        <v>1983</v>
      </c>
      <c r="F1111" s="35">
        <v>1.1495</v>
      </c>
      <c r="G1111" s="35">
        <v>3.0659999999999998</v>
      </c>
      <c r="H1111" s="35">
        <v>14.16</v>
      </c>
      <c r="I1111" s="35">
        <v>0.50349999999999995</v>
      </c>
      <c r="J1111" s="43">
        <f t="shared" si="497"/>
        <v>0.46321999999999997</v>
      </c>
      <c r="K1111" s="35">
        <v>184.15850222</v>
      </c>
    </row>
    <row r="1112" spans="2:11" x14ac:dyDescent="0.25">
      <c r="B1112" s="35" t="str">
        <f t="shared" si="496"/>
        <v>B1_6_1984</v>
      </c>
      <c r="C1112" s="35" t="s">
        <v>72</v>
      </c>
      <c r="D1112" s="35">
        <v>6</v>
      </c>
      <c r="E1112" s="35">
        <v>1984</v>
      </c>
      <c r="F1112" s="35">
        <v>1.089</v>
      </c>
      <c r="G1112" s="35">
        <v>3.0659999999999998</v>
      </c>
      <c r="H1112" s="35">
        <v>12.98</v>
      </c>
      <c r="I1112" s="35">
        <v>0.50349999999999995</v>
      </c>
      <c r="J1112" s="43">
        <f t="shared" si="497"/>
        <v>0.46321999999999997</v>
      </c>
      <c r="K1112" s="35">
        <v>184.15850222</v>
      </c>
    </row>
    <row r="1113" spans="2:11" x14ac:dyDescent="0.25">
      <c r="B1113" s="35" t="str">
        <f t="shared" si="496"/>
        <v>B1_6_1985</v>
      </c>
      <c r="C1113" s="35" t="s">
        <v>72</v>
      </c>
      <c r="D1113" s="35">
        <v>6</v>
      </c>
      <c r="E1113" s="35">
        <v>1985</v>
      </c>
      <c r="F1113" s="35">
        <v>1.089</v>
      </c>
      <c r="G1113" s="35">
        <v>3.0659999999999998</v>
      </c>
      <c r="H1113" s="35">
        <v>12.98</v>
      </c>
      <c r="I1113" s="35">
        <v>0.50349999999999995</v>
      </c>
      <c r="J1113" s="43">
        <f t="shared" si="497"/>
        <v>0.46321999999999997</v>
      </c>
      <c r="K1113" s="35">
        <v>184.15850222</v>
      </c>
    </row>
    <row r="1114" spans="2:11" x14ac:dyDescent="0.25">
      <c r="B1114" s="35" t="str">
        <f t="shared" si="496"/>
        <v>B1_6_1986</v>
      </c>
      <c r="C1114" s="35" t="s">
        <v>72</v>
      </c>
      <c r="D1114" s="35">
        <v>6</v>
      </c>
      <c r="E1114" s="35">
        <v>1986</v>
      </c>
      <c r="F1114" s="35">
        <v>1.089</v>
      </c>
      <c r="G1114" s="35">
        <v>3.0659999999999998</v>
      </c>
      <c r="H1114" s="35">
        <v>12.98</v>
      </c>
      <c r="I1114" s="35">
        <v>0.50349999999999995</v>
      </c>
      <c r="J1114" s="43">
        <f t="shared" si="497"/>
        <v>0.46321999999999997</v>
      </c>
      <c r="K1114" s="35">
        <v>184.15850222</v>
      </c>
    </row>
    <row r="1115" spans="2:11" x14ac:dyDescent="0.25">
      <c r="B1115" s="35" t="str">
        <f t="shared" si="496"/>
        <v>B1_6_1987</v>
      </c>
      <c r="C1115" s="35" t="s">
        <v>72</v>
      </c>
      <c r="D1115" s="35">
        <v>6</v>
      </c>
      <c r="E1115" s="35">
        <v>1987</v>
      </c>
      <c r="F1115" s="35">
        <v>1.0164</v>
      </c>
      <c r="G1115" s="35">
        <v>2.9929999999999999</v>
      </c>
      <c r="H1115" s="35">
        <v>12.98</v>
      </c>
      <c r="I1115" s="35">
        <v>0.50349999999999995</v>
      </c>
      <c r="J1115" s="43">
        <f t="shared" si="497"/>
        <v>0.46321999999999997</v>
      </c>
      <c r="K1115" s="35">
        <v>184.15850222</v>
      </c>
    </row>
    <row r="1116" spans="2:11" x14ac:dyDescent="0.25">
      <c r="B1116" s="35" t="str">
        <f t="shared" si="496"/>
        <v>B1_6_1988</v>
      </c>
      <c r="C1116" s="35" t="s">
        <v>72</v>
      </c>
      <c r="D1116" s="35">
        <v>6</v>
      </c>
      <c r="E1116" s="35">
        <v>1988</v>
      </c>
      <c r="F1116" s="35">
        <v>1.0164</v>
      </c>
      <c r="G1116" s="35">
        <v>2.9929999999999999</v>
      </c>
      <c r="H1116" s="35">
        <v>12.98</v>
      </c>
      <c r="I1116" s="35">
        <v>0.50349999999999995</v>
      </c>
      <c r="J1116" s="43">
        <f t="shared" si="497"/>
        <v>0.46321999999999997</v>
      </c>
      <c r="K1116" s="35">
        <v>184.15850222</v>
      </c>
    </row>
    <row r="1117" spans="2:11" x14ac:dyDescent="0.25">
      <c r="B1117" s="35" t="str">
        <f t="shared" si="496"/>
        <v>B1_6_1989</v>
      </c>
      <c r="C1117" s="35" t="s">
        <v>72</v>
      </c>
      <c r="D1117" s="35">
        <v>6</v>
      </c>
      <c r="E1117" s="35">
        <v>1989</v>
      </c>
      <c r="F1117" s="35">
        <v>1.0164</v>
      </c>
      <c r="G1117" s="35">
        <v>2.9929999999999999</v>
      </c>
      <c r="H1117" s="35">
        <v>12.98</v>
      </c>
      <c r="I1117" s="35">
        <v>0.50349999999999995</v>
      </c>
      <c r="J1117" s="43">
        <f t="shared" si="497"/>
        <v>0.46321999999999997</v>
      </c>
      <c r="K1117" s="35">
        <v>184.15850222</v>
      </c>
    </row>
    <row r="1118" spans="2:11" x14ac:dyDescent="0.25">
      <c r="B1118" s="35" t="str">
        <f t="shared" si="496"/>
        <v>B1_6_1990</v>
      </c>
      <c r="C1118" s="35" t="s">
        <v>72</v>
      </c>
      <c r="D1118" s="35">
        <v>6</v>
      </c>
      <c r="E1118" s="35">
        <v>1990</v>
      </c>
      <c r="F1118" s="35">
        <v>1.0164</v>
      </c>
      <c r="G1118" s="35">
        <v>2.9929999999999999</v>
      </c>
      <c r="H1118" s="35">
        <v>12.98</v>
      </c>
      <c r="I1118" s="35">
        <v>0.50349999999999995</v>
      </c>
      <c r="J1118" s="43">
        <f t="shared" si="497"/>
        <v>0.46321999999999997</v>
      </c>
      <c r="K1118" s="35">
        <v>184.15850222</v>
      </c>
    </row>
    <row r="1119" spans="2:11" x14ac:dyDescent="0.25">
      <c r="B1119" s="35" t="str">
        <f t="shared" si="496"/>
        <v>B1_6_1991</v>
      </c>
      <c r="C1119" s="35" t="s">
        <v>72</v>
      </c>
      <c r="D1119" s="35">
        <v>6</v>
      </c>
      <c r="E1119" s="35">
        <v>1991</v>
      </c>
      <c r="F1119" s="35">
        <v>1.0164</v>
      </c>
      <c r="G1119" s="35">
        <v>2.9929999999999999</v>
      </c>
      <c r="H1119" s="35">
        <v>12.98</v>
      </c>
      <c r="I1119" s="35">
        <v>0.50349999999999995</v>
      </c>
      <c r="J1119" s="43">
        <f t="shared" si="497"/>
        <v>0.46321999999999997</v>
      </c>
      <c r="K1119" s="35">
        <v>184.15850222</v>
      </c>
    </row>
    <row r="1120" spans="2:11" x14ac:dyDescent="0.25">
      <c r="B1120" s="35" t="str">
        <f t="shared" si="496"/>
        <v>B1_6_1992</v>
      </c>
      <c r="C1120" s="35" t="s">
        <v>72</v>
      </c>
      <c r="D1120" s="35">
        <v>6</v>
      </c>
      <c r="E1120" s="35">
        <v>1992</v>
      </c>
      <c r="F1120" s="35">
        <v>1.0164</v>
      </c>
      <c r="G1120" s="35">
        <v>2.9929999999999999</v>
      </c>
      <c r="H1120" s="35">
        <v>12.98</v>
      </c>
      <c r="I1120" s="35">
        <v>0.50349999999999995</v>
      </c>
      <c r="J1120" s="43">
        <f t="shared" si="497"/>
        <v>0.46321999999999997</v>
      </c>
      <c r="K1120" s="35">
        <v>184.15850222</v>
      </c>
    </row>
    <row r="1121" spans="2:11" x14ac:dyDescent="0.25">
      <c r="B1121" s="35" t="str">
        <f t="shared" si="496"/>
        <v>B1_6_1993</v>
      </c>
      <c r="C1121" s="35" t="s">
        <v>72</v>
      </c>
      <c r="D1121" s="35">
        <v>6</v>
      </c>
      <c r="E1121" s="35">
        <v>1993</v>
      </c>
      <c r="F1121" s="35">
        <v>1.0164</v>
      </c>
      <c r="G1121" s="35">
        <v>2.9929999999999999</v>
      </c>
      <c r="H1121" s="35">
        <v>12.98</v>
      </c>
      <c r="I1121" s="35">
        <v>0.50349999999999995</v>
      </c>
      <c r="J1121" s="43">
        <f t="shared" si="497"/>
        <v>0.46321999999999997</v>
      </c>
      <c r="K1121" s="35">
        <v>184.15850222</v>
      </c>
    </row>
    <row r="1122" spans="2:11" x14ac:dyDescent="0.25">
      <c r="B1122" s="35" t="str">
        <f t="shared" si="496"/>
        <v>B1_6_1994</v>
      </c>
      <c r="C1122" s="35" t="s">
        <v>72</v>
      </c>
      <c r="D1122" s="35">
        <v>6</v>
      </c>
      <c r="E1122" s="35">
        <v>1994</v>
      </c>
      <c r="F1122" s="35">
        <v>1.0164</v>
      </c>
      <c r="G1122" s="35">
        <v>2.9929999999999999</v>
      </c>
      <c r="H1122" s="35">
        <v>12.98</v>
      </c>
      <c r="I1122" s="35">
        <v>0.50349999999999995</v>
      </c>
      <c r="J1122" s="43">
        <f t="shared" si="497"/>
        <v>0.46321999999999997</v>
      </c>
      <c r="K1122" s="35">
        <v>184.15850222</v>
      </c>
    </row>
    <row r="1123" spans="2:11" x14ac:dyDescent="0.25">
      <c r="B1123" s="35" t="str">
        <f t="shared" si="496"/>
        <v>B1_6_1995</v>
      </c>
      <c r="C1123" s="35" t="s">
        <v>72</v>
      </c>
      <c r="D1123" s="35">
        <v>6</v>
      </c>
      <c r="E1123" s="35">
        <v>1995</v>
      </c>
      <c r="F1123" s="35">
        <v>0.82280000000000009</v>
      </c>
      <c r="G1123" s="35">
        <v>1.9710000000000001</v>
      </c>
      <c r="H1123" s="35">
        <v>9.6405999999999992</v>
      </c>
      <c r="I1123" s="35">
        <v>0.36099999999999999</v>
      </c>
      <c r="J1123" s="43">
        <f t="shared" si="497"/>
        <v>0.33212000000000003</v>
      </c>
      <c r="K1123" s="35">
        <v>184.15850222</v>
      </c>
    </row>
    <row r="1124" spans="2:11" x14ac:dyDescent="0.25">
      <c r="B1124" s="35" t="str">
        <f t="shared" si="496"/>
        <v>B1_6_1996</v>
      </c>
      <c r="C1124" s="35" t="s">
        <v>72</v>
      </c>
      <c r="D1124" s="35">
        <v>6</v>
      </c>
      <c r="E1124" s="35">
        <v>1996</v>
      </c>
      <c r="F1124" s="35">
        <v>0.82280000000000009</v>
      </c>
      <c r="G1124" s="35">
        <v>1.9710000000000001</v>
      </c>
      <c r="H1124" s="35">
        <v>9.6405999999999992</v>
      </c>
      <c r="I1124" s="35">
        <v>0.36099999999999999</v>
      </c>
      <c r="J1124" s="43">
        <f t="shared" si="497"/>
        <v>0.33212000000000003</v>
      </c>
      <c r="K1124" s="35">
        <v>184.15850222</v>
      </c>
    </row>
    <row r="1125" spans="2:11" x14ac:dyDescent="0.25">
      <c r="B1125" s="35" t="str">
        <f t="shared" si="496"/>
        <v>B1_6_1997</v>
      </c>
      <c r="C1125" s="35" t="s">
        <v>72</v>
      </c>
      <c r="D1125" s="35">
        <v>6</v>
      </c>
      <c r="E1125" s="35">
        <v>1997</v>
      </c>
      <c r="F1125" s="35">
        <v>0.82280000000000009</v>
      </c>
      <c r="G1125" s="35">
        <v>1.9710000000000001</v>
      </c>
      <c r="H1125" s="35">
        <v>9.6405999999999992</v>
      </c>
      <c r="I1125" s="35">
        <v>0.36099999999999999</v>
      </c>
      <c r="J1125" s="43">
        <f t="shared" si="497"/>
        <v>0.33212000000000003</v>
      </c>
      <c r="K1125" s="35">
        <v>184.15850222</v>
      </c>
    </row>
    <row r="1126" spans="2:11" x14ac:dyDescent="0.25">
      <c r="B1126" s="35" t="str">
        <f t="shared" si="496"/>
        <v>B1_6_1998</v>
      </c>
      <c r="C1126" s="35" t="s">
        <v>72</v>
      </c>
      <c r="D1126" s="35">
        <v>6</v>
      </c>
      <c r="E1126" s="35">
        <v>1998</v>
      </c>
      <c r="F1126" s="35">
        <v>0.82280000000000009</v>
      </c>
      <c r="G1126" s="35">
        <v>1.9710000000000001</v>
      </c>
      <c r="H1126" s="35">
        <v>9.6405999999999992</v>
      </c>
      <c r="I1126" s="35">
        <v>0.36099999999999999</v>
      </c>
      <c r="J1126" s="43">
        <f t="shared" si="497"/>
        <v>0.33212000000000003</v>
      </c>
      <c r="K1126" s="35">
        <v>184.15850222</v>
      </c>
    </row>
    <row r="1127" spans="2:11" x14ac:dyDescent="0.25">
      <c r="B1127" s="35" t="str">
        <f t="shared" si="496"/>
        <v>B1_6_1999</v>
      </c>
      <c r="C1127" s="35" t="s">
        <v>72</v>
      </c>
      <c r="D1127" s="35">
        <v>6</v>
      </c>
      <c r="E1127" s="35">
        <v>1999</v>
      </c>
      <c r="F1127" s="35">
        <v>0.82280000000000009</v>
      </c>
      <c r="G1127" s="35">
        <v>1.9710000000000001</v>
      </c>
      <c r="H1127" s="35">
        <v>9.6405999999999992</v>
      </c>
      <c r="I1127" s="35">
        <v>0.36099999999999999</v>
      </c>
      <c r="J1127" s="43">
        <f t="shared" si="497"/>
        <v>0.33212000000000003</v>
      </c>
      <c r="K1127" s="35">
        <v>184.15850222</v>
      </c>
    </row>
    <row r="1128" spans="2:11" x14ac:dyDescent="0.25">
      <c r="B1128" s="35" t="str">
        <f t="shared" si="496"/>
        <v>B1_6_2000</v>
      </c>
      <c r="C1128" s="35" t="s">
        <v>72</v>
      </c>
      <c r="D1128" s="35">
        <v>6</v>
      </c>
      <c r="E1128" s="35">
        <v>2000</v>
      </c>
      <c r="F1128" s="35">
        <v>0.82280000000000009</v>
      </c>
      <c r="G1128" s="35">
        <v>1.9710000000000001</v>
      </c>
      <c r="H1128" s="35">
        <v>7.3100000000000005</v>
      </c>
      <c r="I1128" s="35">
        <v>0.36099999999999999</v>
      </c>
      <c r="J1128" s="43">
        <f t="shared" si="497"/>
        <v>0.33212000000000003</v>
      </c>
      <c r="K1128" s="35">
        <v>184.15850222</v>
      </c>
    </row>
    <row r="1129" spans="2:11" x14ac:dyDescent="0.25">
      <c r="B1129" s="35" t="str">
        <f t="shared" si="496"/>
        <v>B1_6_2001</v>
      </c>
      <c r="C1129" s="35" t="s">
        <v>72</v>
      </c>
      <c r="D1129" s="35">
        <v>6</v>
      </c>
      <c r="E1129" s="35">
        <v>2001</v>
      </c>
      <c r="F1129" s="35">
        <v>0.82280000000000009</v>
      </c>
      <c r="G1129" s="35">
        <v>1.9710000000000001</v>
      </c>
      <c r="H1129" s="35">
        <v>7.3100000000000005</v>
      </c>
      <c r="I1129" s="35">
        <v>0.36099999999999999</v>
      </c>
      <c r="J1129" s="43">
        <f t="shared" si="497"/>
        <v>0.33212000000000003</v>
      </c>
      <c r="K1129" s="35">
        <v>184.15850222</v>
      </c>
    </row>
    <row r="1130" spans="2:11" x14ac:dyDescent="0.25">
      <c r="B1130" s="35" t="str">
        <f t="shared" si="496"/>
        <v>B1_6_2002</v>
      </c>
      <c r="C1130" s="35" t="s">
        <v>72</v>
      </c>
      <c r="D1130" s="35">
        <v>6</v>
      </c>
      <c r="E1130" s="35">
        <v>2002</v>
      </c>
      <c r="F1130" s="35">
        <v>0.82280000000000009</v>
      </c>
      <c r="G1130" s="35">
        <v>1.9710000000000001</v>
      </c>
      <c r="H1130" s="35">
        <v>7.3100000000000005</v>
      </c>
      <c r="I1130" s="35">
        <v>0.36099999999999999</v>
      </c>
      <c r="J1130" s="43">
        <f t="shared" si="497"/>
        <v>0.33212000000000003</v>
      </c>
      <c r="K1130" s="35">
        <v>184.15850222</v>
      </c>
    </row>
    <row r="1131" spans="2:11" x14ac:dyDescent="0.25">
      <c r="B1131" s="35" t="str">
        <f t="shared" si="496"/>
        <v>B1_6_2003</v>
      </c>
      <c r="C1131" s="35" t="s">
        <v>72</v>
      </c>
      <c r="D1131" s="35">
        <v>6</v>
      </c>
      <c r="E1131" s="35">
        <v>2003</v>
      </c>
      <c r="F1131" s="35">
        <v>0.82280000000000009</v>
      </c>
      <c r="G1131" s="35">
        <v>1.9710000000000001</v>
      </c>
      <c r="H1131" s="35">
        <v>7.3100000000000005</v>
      </c>
      <c r="I1131" s="35">
        <v>0.36099999999999999</v>
      </c>
      <c r="J1131" s="43">
        <f t="shared" si="497"/>
        <v>0.33212000000000003</v>
      </c>
      <c r="K1131" s="35">
        <v>184.15850222</v>
      </c>
    </row>
    <row r="1132" spans="2:11" x14ac:dyDescent="0.25">
      <c r="B1132" s="35" t="str">
        <f t="shared" si="496"/>
        <v>B1_6_2004</v>
      </c>
      <c r="C1132" s="35" t="s">
        <v>72</v>
      </c>
      <c r="D1132" s="35">
        <v>6</v>
      </c>
      <c r="E1132" s="35">
        <v>2004</v>
      </c>
      <c r="F1132" s="35">
        <v>0.82280000000000009</v>
      </c>
      <c r="G1132" s="35">
        <v>1.9710000000000001</v>
      </c>
      <c r="H1132" s="35">
        <v>7.3100000000000005</v>
      </c>
      <c r="I1132" s="35">
        <v>0.36099999999999999</v>
      </c>
      <c r="J1132" s="43">
        <f t="shared" si="497"/>
        <v>0.33212000000000003</v>
      </c>
      <c r="K1132" s="35">
        <v>184.15850222</v>
      </c>
    </row>
    <row r="1133" spans="2:11" x14ac:dyDescent="0.25">
      <c r="B1133" s="35" t="str">
        <f t="shared" si="496"/>
        <v>B1_6_2005</v>
      </c>
      <c r="C1133" s="35" t="s">
        <v>72</v>
      </c>
      <c r="D1133" s="35">
        <v>6</v>
      </c>
      <c r="E1133" s="35">
        <v>2005</v>
      </c>
      <c r="F1133" s="35">
        <v>0.82280000000000009</v>
      </c>
      <c r="G1133" s="35">
        <v>1.9710000000000001</v>
      </c>
      <c r="H1133" s="35">
        <v>7.3100000000000005</v>
      </c>
      <c r="I1133" s="35">
        <v>0.36099999999999999</v>
      </c>
      <c r="J1133" s="43">
        <f t="shared" si="497"/>
        <v>0.33212000000000003</v>
      </c>
      <c r="K1133" s="35">
        <v>184.15850222</v>
      </c>
    </row>
    <row r="1134" spans="2:11" x14ac:dyDescent="0.25">
      <c r="B1134" s="35" t="str">
        <f t="shared" si="496"/>
        <v>B1_6_2006</v>
      </c>
      <c r="C1134" s="35" t="s">
        <v>72</v>
      </c>
      <c r="D1134" s="35">
        <v>6</v>
      </c>
      <c r="E1134" s="35">
        <v>2006</v>
      </c>
      <c r="F1134" s="35">
        <v>0.82280000000000009</v>
      </c>
      <c r="G1134" s="35">
        <v>1.9710000000000001</v>
      </c>
      <c r="H1134" s="35">
        <v>7.3100000000000005</v>
      </c>
      <c r="I1134" s="35">
        <v>0.36099999999999999</v>
      </c>
      <c r="J1134" s="43">
        <f t="shared" si="497"/>
        <v>0.33212000000000003</v>
      </c>
      <c r="K1134" s="35">
        <v>184.15850222</v>
      </c>
    </row>
    <row r="1135" spans="2:11" x14ac:dyDescent="0.25">
      <c r="B1135" s="35" t="str">
        <f t="shared" si="496"/>
        <v>B1_6_2007</v>
      </c>
      <c r="C1135" s="35" t="s">
        <v>72</v>
      </c>
      <c r="D1135" s="35">
        <v>6</v>
      </c>
      <c r="E1135" s="35">
        <v>2007</v>
      </c>
      <c r="F1135" s="35">
        <v>0.82280000000000009</v>
      </c>
      <c r="G1135" s="35">
        <v>3.73</v>
      </c>
      <c r="H1135" s="35">
        <v>5.1014999999999997</v>
      </c>
      <c r="I1135" s="35">
        <v>0.15</v>
      </c>
      <c r="J1135" s="43">
        <f t="shared" si="497"/>
        <v>0.13800000000000001</v>
      </c>
      <c r="K1135" s="35">
        <v>184.15850222</v>
      </c>
    </row>
    <row r="1136" spans="2:11" x14ac:dyDescent="0.25">
      <c r="B1136" s="35" t="str">
        <f t="shared" si="496"/>
        <v>B1_6_2008</v>
      </c>
      <c r="C1136" s="35" t="s">
        <v>72</v>
      </c>
      <c r="D1136" s="35">
        <v>6</v>
      </c>
      <c r="E1136" s="35">
        <v>2008</v>
      </c>
      <c r="F1136" s="35">
        <v>0.82280000000000009</v>
      </c>
      <c r="G1136" s="35">
        <v>3.73</v>
      </c>
      <c r="H1136" s="35">
        <v>5.1014999999999997</v>
      </c>
      <c r="I1136" s="35">
        <v>0.15</v>
      </c>
      <c r="J1136" s="43">
        <f t="shared" si="497"/>
        <v>0.13800000000000001</v>
      </c>
      <c r="K1136" s="35">
        <v>184.15850222</v>
      </c>
    </row>
    <row r="1137" spans="2:11" x14ac:dyDescent="0.25">
      <c r="B1137" s="35" t="str">
        <f t="shared" si="496"/>
        <v>B1_6_2009</v>
      </c>
      <c r="C1137" s="35" t="s">
        <v>72</v>
      </c>
      <c r="D1137" s="35">
        <v>6</v>
      </c>
      <c r="E1137" s="35">
        <v>2009</v>
      </c>
      <c r="F1137" s="35">
        <v>0.82280000000000009</v>
      </c>
      <c r="G1137" s="35">
        <v>3.73</v>
      </c>
      <c r="H1137" s="35">
        <v>5.1014999999999997</v>
      </c>
      <c r="I1137" s="35">
        <v>0.15</v>
      </c>
      <c r="J1137" s="43">
        <f t="shared" si="497"/>
        <v>0.13800000000000001</v>
      </c>
      <c r="K1137" s="35">
        <v>184.15850222</v>
      </c>
    </row>
    <row r="1138" spans="2:11" x14ac:dyDescent="0.25">
      <c r="B1138" s="35" t="str">
        <f t="shared" si="496"/>
        <v>B1_6_2010</v>
      </c>
      <c r="C1138" s="35" t="s">
        <v>72</v>
      </c>
      <c r="D1138" s="35">
        <v>6</v>
      </c>
      <c r="E1138" s="35">
        <v>2010</v>
      </c>
      <c r="F1138" s="35">
        <v>0.82280000000000009</v>
      </c>
      <c r="G1138" s="35">
        <v>3.73</v>
      </c>
      <c r="H1138" s="35">
        <v>5.1014999999999997</v>
      </c>
      <c r="I1138" s="35">
        <v>0.15</v>
      </c>
      <c r="J1138" s="43">
        <f t="shared" si="497"/>
        <v>0.13800000000000001</v>
      </c>
      <c r="K1138" s="35">
        <v>184.15850222</v>
      </c>
    </row>
    <row r="1139" spans="2:11" x14ac:dyDescent="0.25">
      <c r="B1139" s="35" t="str">
        <f t="shared" si="496"/>
        <v>B1_6_2011</v>
      </c>
      <c r="C1139" s="35" t="s">
        <v>72</v>
      </c>
      <c r="D1139" s="35">
        <v>6</v>
      </c>
      <c r="E1139" s="35">
        <v>2011</v>
      </c>
      <c r="F1139" s="35">
        <v>0.82280000000000009</v>
      </c>
      <c r="G1139" s="35">
        <v>3.73</v>
      </c>
      <c r="H1139" s="35">
        <v>5.1014999999999997</v>
      </c>
      <c r="I1139" s="35">
        <v>0.15</v>
      </c>
      <c r="J1139" s="43">
        <f t="shared" si="497"/>
        <v>0.13800000000000001</v>
      </c>
      <c r="K1139" s="35">
        <v>184.15850222</v>
      </c>
    </row>
    <row r="1140" spans="2:11" x14ac:dyDescent="0.25">
      <c r="B1140" s="35" t="str">
        <f t="shared" si="496"/>
        <v>B1_6_2012</v>
      </c>
      <c r="C1140" s="35" t="s">
        <v>72</v>
      </c>
      <c r="D1140" s="35">
        <v>6</v>
      </c>
      <c r="E1140" s="35">
        <v>2012</v>
      </c>
      <c r="F1140" s="35">
        <v>0.82280000000000009</v>
      </c>
      <c r="G1140" s="35">
        <v>3.73</v>
      </c>
      <c r="H1140" s="35">
        <v>5.1014999999999997</v>
      </c>
      <c r="I1140" s="35">
        <v>0.15</v>
      </c>
      <c r="J1140" s="43">
        <f t="shared" si="497"/>
        <v>0.13800000000000001</v>
      </c>
      <c r="K1140" s="35">
        <v>184.15850222</v>
      </c>
    </row>
    <row r="1141" spans="2:11" x14ac:dyDescent="0.25">
      <c r="B1141" s="35" t="str">
        <f t="shared" si="496"/>
        <v>B1_6_2013</v>
      </c>
      <c r="C1141" s="35" t="s">
        <v>72</v>
      </c>
      <c r="D1141" s="35">
        <v>6</v>
      </c>
      <c r="E1141" s="35">
        <v>2013</v>
      </c>
      <c r="F1141" s="35">
        <v>0.82280000000000009</v>
      </c>
      <c r="G1141" s="35">
        <v>3.73</v>
      </c>
      <c r="H1141" s="35">
        <v>3.99</v>
      </c>
      <c r="I1141" s="35">
        <v>0.08</v>
      </c>
      <c r="J1141" s="43">
        <f t="shared" si="497"/>
        <v>7.3599999999999999E-2</v>
      </c>
      <c r="K1141" s="35">
        <v>184.15850222</v>
      </c>
    </row>
    <row r="1142" spans="2:11" x14ac:dyDescent="0.25">
      <c r="B1142" s="35" t="str">
        <f t="shared" si="496"/>
        <v>B1_6_2014</v>
      </c>
      <c r="C1142" s="35" t="s">
        <v>72</v>
      </c>
      <c r="D1142" s="35">
        <v>6</v>
      </c>
      <c r="E1142" s="35">
        <v>2014</v>
      </c>
      <c r="F1142" s="35">
        <v>0.82280000000000009</v>
      </c>
      <c r="G1142" s="35">
        <v>3.73</v>
      </c>
      <c r="H1142" s="35">
        <v>3.99</v>
      </c>
      <c r="I1142" s="35">
        <v>0.08</v>
      </c>
      <c r="J1142" s="43">
        <f t="shared" si="497"/>
        <v>7.3599999999999999E-2</v>
      </c>
      <c r="K1142" s="35">
        <v>184.15850222</v>
      </c>
    </row>
    <row r="1143" spans="2:11" x14ac:dyDescent="0.25">
      <c r="B1143" s="35" t="str">
        <f t="shared" si="496"/>
        <v>B1_6_2015</v>
      </c>
      <c r="C1143" s="35" t="s">
        <v>72</v>
      </c>
      <c r="D1143" s="35">
        <v>6</v>
      </c>
      <c r="E1143" s="35">
        <v>2015</v>
      </c>
      <c r="F1143" s="35">
        <v>0.82280000000000009</v>
      </c>
      <c r="G1143" s="35">
        <v>3.73</v>
      </c>
      <c r="H1143" s="35">
        <v>3.99</v>
      </c>
      <c r="I1143" s="35">
        <v>0.08</v>
      </c>
      <c r="J1143" s="43">
        <f t="shared" si="497"/>
        <v>7.3599999999999999E-2</v>
      </c>
      <c r="K1143" s="35">
        <v>184.15850222</v>
      </c>
    </row>
    <row r="1144" spans="2:11" x14ac:dyDescent="0.25">
      <c r="B1144" s="35" t="str">
        <f t="shared" si="496"/>
        <v>B1_6_2016</v>
      </c>
      <c r="C1144" s="35" t="s">
        <v>72</v>
      </c>
      <c r="D1144" s="35">
        <v>6</v>
      </c>
      <c r="E1144" s="35">
        <v>2016</v>
      </c>
      <c r="F1144" s="35">
        <v>0.82280000000000009</v>
      </c>
      <c r="G1144" s="35">
        <v>3.73</v>
      </c>
      <c r="H1144" s="35">
        <v>3.99</v>
      </c>
      <c r="I1144" s="35">
        <v>0.08</v>
      </c>
      <c r="J1144" s="43">
        <f t="shared" si="497"/>
        <v>7.3599999999999999E-2</v>
      </c>
      <c r="K1144" s="35">
        <v>184.15850222</v>
      </c>
    </row>
    <row r="1145" spans="2:11" x14ac:dyDescent="0.25">
      <c r="B1145" s="35" t="str">
        <f t="shared" si="496"/>
        <v>B1_6_2017</v>
      </c>
      <c r="C1145" s="35" t="s">
        <v>72</v>
      </c>
      <c r="D1145" s="35">
        <v>6</v>
      </c>
      <c r="E1145" s="35">
        <v>2017</v>
      </c>
      <c r="F1145" s="35">
        <v>0.82280000000000009</v>
      </c>
      <c r="G1145" s="35">
        <v>3.73</v>
      </c>
      <c r="H1145" s="35">
        <v>3.99</v>
      </c>
      <c r="I1145" s="35">
        <v>0.08</v>
      </c>
      <c r="J1145" s="43">
        <f t="shared" si="497"/>
        <v>7.3599999999999999E-2</v>
      </c>
      <c r="K1145" s="35">
        <v>184.15850222</v>
      </c>
    </row>
    <row r="1146" spans="2:11" x14ac:dyDescent="0.25">
      <c r="B1146" s="35" t="str">
        <f t="shared" si="496"/>
        <v>B1_6_2018</v>
      </c>
      <c r="C1146" s="35" t="s">
        <v>72</v>
      </c>
      <c r="D1146" s="35">
        <v>6</v>
      </c>
      <c r="E1146" s="35">
        <v>2018</v>
      </c>
      <c r="F1146" s="35">
        <v>0.82280000000000009</v>
      </c>
      <c r="G1146" s="35">
        <v>3.73</v>
      </c>
      <c r="H1146" s="35">
        <v>3.99</v>
      </c>
      <c r="I1146" s="35">
        <v>0.08</v>
      </c>
      <c r="J1146" s="43">
        <f t="shared" si="497"/>
        <v>7.3599999999999999E-2</v>
      </c>
      <c r="K1146" s="35">
        <v>184.15850222</v>
      </c>
    </row>
    <row r="1147" spans="2:11" x14ac:dyDescent="0.25">
      <c r="B1147" s="35" t="str">
        <f t="shared" si="496"/>
        <v>B1_6_2019</v>
      </c>
      <c r="C1147" s="35" t="s">
        <v>72</v>
      </c>
      <c r="D1147" s="35">
        <v>6</v>
      </c>
      <c r="E1147" s="35">
        <v>2019</v>
      </c>
      <c r="F1147" s="35">
        <v>0.82280000000000009</v>
      </c>
      <c r="G1147" s="35">
        <v>3.73</v>
      </c>
      <c r="H1147" s="35">
        <v>3.99</v>
      </c>
      <c r="I1147" s="35">
        <v>0.08</v>
      </c>
      <c r="J1147" s="43">
        <f t="shared" si="497"/>
        <v>7.3599999999999999E-2</v>
      </c>
      <c r="K1147" s="35">
        <v>184.15850222</v>
      </c>
    </row>
    <row r="1148" spans="2:11" x14ac:dyDescent="0.25">
      <c r="B1148" s="35" t="str">
        <f t="shared" si="496"/>
        <v>B1_6_2020</v>
      </c>
      <c r="C1148" s="35" t="s">
        <v>72</v>
      </c>
      <c r="D1148" s="35">
        <v>6</v>
      </c>
      <c r="E1148" s="35">
        <v>2020</v>
      </c>
      <c r="F1148" s="35">
        <v>0.82280000000000009</v>
      </c>
      <c r="G1148" s="35">
        <v>3.73</v>
      </c>
      <c r="H1148" s="35">
        <v>3.99</v>
      </c>
      <c r="I1148" s="35">
        <v>0.08</v>
      </c>
      <c r="J1148" s="43">
        <f t="shared" si="497"/>
        <v>7.3599999999999999E-2</v>
      </c>
      <c r="K1148" s="35">
        <v>184.15850222</v>
      </c>
    </row>
    <row r="1149" spans="2:11" x14ac:dyDescent="0.25">
      <c r="B1149" s="35" t="str">
        <f t="shared" si="496"/>
        <v>B1_7_1969</v>
      </c>
      <c r="C1149" s="35" t="s">
        <v>72</v>
      </c>
      <c r="D1149" s="35">
        <v>7</v>
      </c>
      <c r="E1149" s="35">
        <v>1969</v>
      </c>
      <c r="F1149" s="35">
        <v>1.5246</v>
      </c>
      <c r="G1149" s="35">
        <v>3.0659999999999998</v>
      </c>
      <c r="H1149" s="35">
        <v>16.52</v>
      </c>
      <c r="I1149" s="35">
        <v>0.70299999999999996</v>
      </c>
      <c r="J1149" s="43">
        <f t="shared" si="497"/>
        <v>0.64676</v>
      </c>
      <c r="K1149" s="35">
        <v>184.15850222</v>
      </c>
    </row>
    <row r="1150" spans="2:11" x14ac:dyDescent="0.25">
      <c r="B1150" s="35" t="str">
        <f t="shared" si="496"/>
        <v>B1_7_1970</v>
      </c>
      <c r="C1150" s="35" t="s">
        <v>72</v>
      </c>
      <c r="D1150" s="35">
        <v>7</v>
      </c>
      <c r="E1150" s="35">
        <v>1970</v>
      </c>
      <c r="F1150" s="35">
        <v>1.5246</v>
      </c>
      <c r="G1150" s="35">
        <v>3.0659999999999998</v>
      </c>
      <c r="H1150" s="35">
        <v>16.52</v>
      </c>
      <c r="I1150" s="35">
        <v>0.70299999999999996</v>
      </c>
      <c r="J1150" s="43">
        <f t="shared" si="497"/>
        <v>0.64676</v>
      </c>
      <c r="K1150" s="35">
        <v>184.15850222</v>
      </c>
    </row>
    <row r="1151" spans="2:11" x14ac:dyDescent="0.25">
      <c r="B1151" s="35" t="str">
        <f t="shared" si="496"/>
        <v>B1_7_1971</v>
      </c>
      <c r="C1151" s="35" t="s">
        <v>72</v>
      </c>
      <c r="D1151" s="35">
        <v>7</v>
      </c>
      <c r="E1151" s="35">
        <v>1971</v>
      </c>
      <c r="F1151" s="35">
        <v>1.2705</v>
      </c>
      <c r="G1151" s="35">
        <v>3.0659999999999998</v>
      </c>
      <c r="H1151" s="35">
        <v>15.34</v>
      </c>
      <c r="I1151" s="35">
        <v>0.59849999999999992</v>
      </c>
      <c r="J1151" s="43">
        <f t="shared" si="497"/>
        <v>0.55062</v>
      </c>
      <c r="K1151" s="35">
        <v>184.15850222</v>
      </c>
    </row>
    <row r="1152" spans="2:11" x14ac:dyDescent="0.25">
      <c r="B1152" s="35" t="str">
        <f t="shared" si="496"/>
        <v>B1_7_1972</v>
      </c>
      <c r="C1152" s="35" t="s">
        <v>72</v>
      </c>
      <c r="D1152" s="35">
        <v>7</v>
      </c>
      <c r="E1152" s="35">
        <v>1972</v>
      </c>
      <c r="F1152" s="35">
        <v>1.2705</v>
      </c>
      <c r="G1152" s="35">
        <v>3.0659999999999998</v>
      </c>
      <c r="H1152" s="35">
        <v>15.34</v>
      </c>
      <c r="I1152" s="35">
        <v>0.59849999999999992</v>
      </c>
      <c r="J1152" s="43">
        <f t="shared" si="497"/>
        <v>0.55062</v>
      </c>
      <c r="K1152" s="35">
        <v>184.15850222</v>
      </c>
    </row>
    <row r="1153" spans="2:11" x14ac:dyDescent="0.25">
      <c r="B1153" s="35" t="str">
        <f t="shared" si="496"/>
        <v>B1_7_1973</v>
      </c>
      <c r="C1153" s="35" t="s">
        <v>72</v>
      </c>
      <c r="D1153" s="35">
        <v>7</v>
      </c>
      <c r="E1153" s="35">
        <v>1973</v>
      </c>
      <c r="F1153" s="35">
        <v>1.2705</v>
      </c>
      <c r="G1153" s="35">
        <v>3.0659999999999998</v>
      </c>
      <c r="H1153" s="35">
        <v>15.34</v>
      </c>
      <c r="I1153" s="35">
        <v>0.59849999999999992</v>
      </c>
      <c r="J1153" s="43">
        <f t="shared" si="497"/>
        <v>0.55062</v>
      </c>
      <c r="K1153" s="35">
        <v>184.15850222</v>
      </c>
    </row>
    <row r="1154" spans="2:11" x14ac:dyDescent="0.25">
      <c r="B1154" s="35" t="str">
        <f t="shared" si="496"/>
        <v>B1_7_1974</v>
      </c>
      <c r="C1154" s="35" t="s">
        <v>72</v>
      </c>
      <c r="D1154" s="35">
        <v>7</v>
      </c>
      <c r="E1154" s="35">
        <v>1974</v>
      </c>
      <c r="F1154" s="35">
        <v>1.2705</v>
      </c>
      <c r="G1154" s="35">
        <v>3.0659999999999998</v>
      </c>
      <c r="H1154" s="35">
        <v>15.34</v>
      </c>
      <c r="I1154" s="35">
        <v>0.59849999999999992</v>
      </c>
      <c r="J1154" s="43">
        <f t="shared" si="497"/>
        <v>0.55062</v>
      </c>
      <c r="K1154" s="35">
        <v>184.15850222</v>
      </c>
    </row>
    <row r="1155" spans="2:11" x14ac:dyDescent="0.25">
      <c r="B1155" s="35" t="str">
        <f t="shared" si="496"/>
        <v>B1_7_1975</v>
      </c>
      <c r="C1155" s="35" t="s">
        <v>72</v>
      </c>
      <c r="D1155" s="35">
        <v>7</v>
      </c>
      <c r="E1155" s="35">
        <v>1975</v>
      </c>
      <c r="F1155" s="35">
        <v>1.2705</v>
      </c>
      <c r="G1155" s="35">
        <v>3.0659999999999998</v>
      </c>
      <c r="H1155" s="35">
        <v>15.34</v>
      </c>
      <c r="I1155" s="35">
        <v>0.59849999999999992</v>
      </c>
      <c r="J1155" s="43">
        <f t="shared" si="497"/>
        <v>0.55062</v>
      </c>
      <c r="K1155" s="35">
        <v>184.15850222</v>
      </c>
    </row>
    <row r="1156" spans="2:11" x14ac:dyDescent="0.25">
      <c r="B1156" s="35" t="str">
        <f t="shared" si="496"/>
        <v>B1_7_1976</v>
      </c>
      <c r="C1156" s="35" t="s">
        <v>72</v>
      </c>
      <c r="D1156" s="35">
        <v>7</v>
      </c>
      <c r="E1156" s="35">
        <v>1976</v>
      </c>
      <c r="F1156" s="35">
        <v>1.2705</v>
      </c>
      <c r="G1156" s="35">
        <v>3.0659999999999998</v>
      </c>
      <c r="H1156" s="35">
        <v>15.34</v>
      </c>
      <c r="I1156" s="35">
        <v>0.59849999999999992</v>
      </c>
      <c r="J1156" s="43">
        <f t="shared" si="497"/>
        <v>0.55062</v>
      </c>
      <c r="K1156" s="35">
        <v>184.15850222</v>
      </c>
    </row>
    <row r="1157" spans="2:11" x14ac:dyDescent="0.25">
      <c r="B1157" s="35" t="str">
        <f t="shared" si="496"/>
        <v>B1_7_1977</v>
      </c>
      <c r="C1157" s="35" t="s">
        <v>72</v>
      </c>
      <c r="D1157" s="35">
        <v>7</v>
      </c>
      <c r="E1157" s="35">
        <v>1977</v>
      </c>
      <c r="F1157" s="35">
        <v>1.2705</v>
      </c>
      <c r="G1157" s="35">
        <v>3.0659999999999998</v>
      </c>
      <c r="H1157" s="35">
        <v>15.34</v>
      </c>
      <c r="I1157" s="35">
        <v>0.59849999999999992</v>
      </c>
      <c r="J1157" s="43">
        <f t="shared" si="497"/>
        <v>0.55062</v>
      </c>
      <c r="K1157" s="35">
        <v>184.15850222</v>
      </c>
    </row>
    <row r="1158" spans="2:11" x14ac:dyDescent="0.25">
      <c r="B1158" s="35" t="str">
        <f t="shared" si="496"/>
        <v>B1_7_1978</v>
      </c>
      <c r="C1158" s="35" t="s">
        <v>72</v>
      </c>
      <c r="D1158" s="35">
        <v>7</v>
      </c>
      <c r="E1158" s="35">
        <v>1978</v>
      </c>
      <c r="F1158" s="35">
        <v>1.2705</v>
      </c>
      <c r="G1158" s="35">
        <v>3.0659999999999998</v>
      </c>
      <c r="H1158" s="35">
        <v>15.34</v>
      </c>
      <c r="I1158" s="35">
        <v>0.59849999999999992</v>
      </c>
      <c r="J1158" s="43">
        <f t="shared" si="497"/>
        <v>0.55062</v>
      </c>
      <c r="K1158" s="35">
        <v>184.15850222</v>
      </c>
    </row>
    <row r="1159" spans="2:11" x14ac:dyDescent="0.25">
      <c r="B1159" s="35" t="str">
        <f t="shared" si="496"/>
        <v>B1_7_1979</v>
      </c>
      <c r="C1159" s="35" t="s">
        <v>72</v>
      </c>
      <c r="D1159" s="35">
        <v>7</v>
      </c>
      <c r="E1159" s="35">
        <v>1979</v>
      </c>
      <c r="F1159" s="35">
        <v>1.1495</v>
      </c>
      <c r="G1159" s="35">
        <v>3.0659999999999998</v>
      </c>
      <c r="H1159" s="35">
        <v>14.16</v>
      </c>
      <c r="I1159" s="35">
        <v>0.50349999999999995</v>
      </c>
      <c r="J1159" s="43">
        <f t="shared" si="497"/>
        <v>0.46321999999999997</v>
      </c>
      <c r="K1159" s="35">
        <v>184.15850222</v>
      </c>
    </row>
    <row r="1160" spans="2:11" x14ac:dyDescent="0.25">
      <c r="B1160" s="35" t="str">
        <f t="shared" si="496"/>
        <v>B1_7_1980</v>
      </c>
      <c r="C1160" s="35" t="s">
        <v>72</v>
      </c>
      <c r="D1160" s="35">
        <v>7</v>
      </c>
      <c r="E1160" s="35">
        <v>1980</v>
      </c>
      <c r="F1160" s="35">
        <v>1.1495</v>
      </c>
      <c r="G1160" s="35">
        <v>3.0659999999999998</v>
      </c>
      <c r="H1160" s="35">
        <v>14.16</v>
      </c>
      <c r="I1160" s="35">
        <v>0.50349999999999995</v>
      </c>
      <c r="J1160" s="43">
        <f t="shared" si="497"/>
        <v>0.46321999999999997</v>
      </c>
      <c r="K1160" s="35">
        <v>184.15850222</v>
      </c>
    </row>
    <row r="1161" spans="2:11" x14ac:dyDescent="0.25">
      <c r="B1161" s="35" t="str">
        <f t="shared" si="496"/>
        <v>B1_7_1981</v>
      </c>
      <c r="C1161" s="35" t="s">
        <v>72</v>
      </c>
      <c r="D1161" s="35">
        <v>7</v>
      </c>
      <c r="E1161" s="35">
        <v>1981</v>
      </c>
      <c r="F1161" s="35">
        <v>1.1495</v>
      </c>
      <c r="G1161" s="35">
        <v>3.0659999999999998</v>
      </c>
      <c r="H1161" s="35">
        <v>14.16</v>
      </c>
      <c r="I1161" s="35">
        <v>0.50349999999999995</v>
      </c>
      <c r="J1161" s="43">
        <f t="shared" si="497"/>
        <v>0.46321999999999997</v>
      </c>
      <c r="K1161" s="35">
        <v>184.15850222</v>
      </c>
    </row>
    <row r="1162" spans="2:11" x14ac:dyDescent="0.25">
      <c r="B1162" s="35" t="str">
        <f t="shared" ref="B1162:B1225" si="498">C1162&amp;"_"&amp;D1162&amp;"_"&amp;E1162</f>
        <v>B1_7_1982</v>
      </c>
      <c r="C1162" s="35" t="s">
        <v>72</v>
      </c>
      <c r="D1162" s="35">
        <v>7</v>
      </c>
      <c r="E1162" s="35">
        <v>1982</v>
      </c>
      <c r="F1162" s="35">
        <v>1.1495</v>
      </c>
      <c r="G1162" s="35">
        <v>3.0659999999999998</v>
      </c>
      <c r="H1162" s="35">
        <v>14.16</v>
      </c>
      <c r="I1162" s="35">
        <v>0.50349999999999995</v>
      </c>
      <c r="J1162" s="43">
        <f t="shared" ref="J1162:J1225" si="499">0.92*I1162</f>
        <v>0.46321999999999997</v>
      </c>
      <c r="K1162" s="35">
        <v>184.15850222</v>
      </c>
    </row>
    <row r="1163" spans="2:11" x14ac:dyDescent="0.25">
      <c r="B1163" s="35" t="str">
        <f t="shared" si="498"/>
        <v>B1_7_1983</v>
      </c>
      <c r="C1163" s="35" t="s">
        <v>72</v>
      </c>
      <c r="D1163" s="35">
        <v>7</v>
      </c>
      <c r="E1163" s="35">
        <v>1983</v>
      </c>
      <c r="F1163" s="35">
        <v>1.1495</v>
      </c>
      <c r="G1163" s="35">
        <v>3.0659999999999998</v>
      </c>
      <c r="H1163" s="35">
        <v>14.16</v>
      </c>
      <c r="I1163" s="35">
        <v>0.50349999999999995</v>
      </c>
      <c r="J1163" s="43">
        <f t="shared" si="499"/>
        <v>0.46321999999999997</v>
      </c>
      <c r="K1163" s="35">
        <v>184.15850222</v>
      </c>
    </row>
    <row r="1164" spans="2:11" x14ac:dyDescent="0.25">
      <c r="B1164" s="35" t="str">
        <f t="shared" si="498"/>
        <v>B1_7_1984</v>
      </c>
      <c r="C1164" s="35" t="s">
        <v>72</v>
      </c>
      <c r="D1164" s="35">
        <v>7</v>
      </c>
      <c r="E1164" s="35">
        <v>1984</v>
      </c>
      <c r="F1164" s="35">
        <v>1.089</v>
      </c>
      <c r="G1164" s="35">
        <v>3.0659999999999998</v>
      </c>
      <c r="H1164" s="35">
        <v>12.98</v>
      </c>
      <c r="I1164" s="35">
        <v>0.50349999999999995</v>
      </c>
      <c r="J1164" s="43">
        <f t="shared" si="499"/>
        <v>0.46321999999999997</v>
      </c>
      <c r="K1164" s="35">
        <v>184.15850222</v>
      </c>
    </row>
    <row r="1165" spans="2:11" x14ac:dyDescent="0.25">
      <c r="B1165" s="35" t="str">
        <f t="shared" si="498"/>
        <v>B1_7_1985</v>
      </c>
      <c r="C1165" s="35" t="s">
        <v>72</v>
      </c>
      <c r="D1165" s="35">
        <v>7</v>
      </c>
      <c r="E1165" s="35">
        <v>1985</v>
      </c>
      <c r="F1165" s="35">
        <v>1.089</v>
      </c>
      <c r="G1165" s="35">
        <v>3.0659999999999998</v>
      </c>
      <c r="H1165" s="35">
        <v>12.98</v>
      </c>
      <c r="I1165" s="35">
        <v>0.50349999999999995</v>
      </c>
      <c r="J1165" s="43">
        <f t="shared" si="499"/>
        <v>0.46321999999999997</v>
      </c>
      <c r="K1165" s="35">
        <v>184.15850222</v>
      </c>
    </row>
    <row r="1166" spans="2:11" x14ac:dyDescent="0.25">
      <c r="B1166" s="35" t="str">
        <f t="shared" si="498"/>
        <v>B1_7_1986</v>
      </c>
      <c r="C1166" s="35" t="s">
        <v>72</v>
      </c>
      <c r="D1166" s="35">
        <v>7</v>
      </c>
      <c r="E1166" s="35">
        <v>1986</v>
      </c>
      <c r="F1166" s="35">
        <v>1.089</v>
      </c>
      <c r="G1166" s="35">
        <v>3.0659999999999998</v>
      </c>
      <c r="H1166" s="35">
        <v>12.98</v>
      </c>
      <c r="I1166" s="35">
        <v>0.50349999999999995</v>
      </c>
      <c r="J1166" s="43">
        <f t="shared" si="499"/>
        <v>0.46321999999999997</v>
      </c>
      <c r="K1166" s="35">
        <v>184.15850222</v>
      </c>
    </row>
    <row r="1167" spans="2:11" x14ac:dyDescent="0.25">
      <c r="B1167" s="35" t="str">
        <f t="shared" si="498"/>
        <v>B1_7_1987</v>
      </c>
      <c r="C1167" s="35" t="s">
        <v>72</v>
      </c>
      <c r="D1167" s="35">
        <v>7</v>
      </c>
      <c r="E1167" s="35">
        <v>1987</v>
      </c>
      <c r="F1167" s="35">
        <v>1.0164</v>
      </c>
      <c r="G1167" s="35">
        <v>2.9929999999999999</v>
      </c>
      <c r="H1167" s="35">
        <v>12.98</v>
      </c>
      <c r="I1167" s="35">
        <v>0.50349999999999995</v>
      </c>
      <c r="J1167" s="43">
        <f t="shared" si="499"/>
        <v>0.46321999999999997</v>
      </c>
      <c r="K1167" s="35">
        <v>184.15850222</v>
      </c>
    </row>
    <row r="1168" spans="2:11" x14ac:dyDescent="0.25">
      <c r="B1168" s="35" t="str">
        <f t="shared" si="498"/>
        <v>B1_7_1988</v>
      </c>
      <c r="C1168" s="35" t="s">
        <v>72</v>
      </c>
      <c r="D1168" s="35">
        <v>7</v>
      </c>
      <c r="E1168" s="35">
        <v>1988</v>
      </c>
      <c r="F1168" s="35">
        <v>1.0164</v>
      </c>
      <c r="G1168" s="35">
        <v>2.9929999999999999</v>
      </c>
      <c r="H1168" s="35">
        <v>12.98</v>
      </c>
      <c r="I1168" s="35">
        <v>0.50349999999999995</v>
      </c>
      <c r="J1168" s="43">
        <f t="shared" si="499"/>
        <v>0.46321999999999997</v>
      </c>
      <c r="K1168" s="35">
        <v>184.15850222</v>
      </c>
    </row>
    <row r="1169" spans="2:11" x14ac:dyDescent="0.25">
      <c r="B1169" s="35" t="str">
        <f t="shared" si="498"/>
        <v>B1_7_1989</v>
      </c>
      <c r="C1169" s="35" t="s">
        <v>72</v>
      </c>
      <c r="D1169" s="35">
        <v>7</v>
      </c>
      <c r="E1169" s="35">
        <v>1989</v>
      </c>
      <c r="F1169" s="35">
        <v>1.0164</v>
      </c>
      <c r="G1169" s="35">
        <v>2.9929999999999999</v>
      </c>
      <c r="H1169" s="35">
        <v>12.98</v>
      </c>
      <c r="I1169" s="35">
        <v>0.50349999999999995</v>
      </c>
      <c r="J1169" s="43">
        <f t="shared" si="499"/>
        <v>0.46321999999999997</v>
      </c>
      <c r="K1169" s="35">
        <v>184.15850222</v>
      </c>
    </row>
    <row r="1170" spans="2:11" x14ac:dyDescent="0.25">
      <c r="B1170" s="35" t="str">
        <f t="shared" si="498"/>
        <v>B1_7_1990</v>
      </c>
      <c r="C1170" s="35" t="s">
        <v>72</v>
      </c>
      <c r="D1170" s="35">
        <v>7</v>
      </c>
      <c r="E1170" s="35">
        <v>1990</v>
      </c>
      <c r="F1170" s="35">
        <v>1.0164</v>
      </c>
      <c r="G1170" s="35">
        <v>2.9929999999999999</v>
      </c>
      <c r="H1170" s="35">
        <v>12.98</v>
      </c>
      <c r="I1170" s="35">
        <v>0.50349999999999995</v>
      </c>
      <c r="J1170" s="43">
        <f t="shared" si="499"/>
        <v>0.46321999999999997</v>
      </c>
      <c r="K1170" s="35">
        <v>184.15850222</v>
      </c>
    </row>
    <row r="1171" spans="2:11" x14ac:dyDescent="0.25">
      <c r="B1171" s="35" t="str">
        <f t="shared" si="498"/>
        <v>B1_7_1991</v>
      </c>
      <c r="C1171" s="35" t="s">
        <v>72</v>
      </c>
      <c r="D1171" s="35">
        <v>7</v>
      </c>
      <c r="E1171" s="35">
        <v>1991</v>
      </c>
      <c r="F1171" s="35">
        <v>1.0164</v>
      </c>
      <c r="G1171" s="35">
        <v>2.9929999999999999</v>
      </c>
      <c r="H1171" s="35">
        <v>12.98</v>
      </c>
      <c r="I1171" s="35">
        <v>0.50349999999999995</v>
      </c>
      <c r="J1171" s="43">
        <f t="shared" si="499"/>
        <v>0.46321999999999997</v>
      </c>
      <c r="K1171" s="35">
        <v>184.15850222</v>
      </c>
    </row>
    <row r="1172" spans="2:11" x14ac:dyDescent="0.25">
      <c r="B1172" s="35" t="str">
        <f t="shared" si="498"/>
        <v>B1_7_1992</v>
      </c>
      <c r="C1172" s="35" t="s">
        <v>72</v>
      </c>
      <c r="D1172" s="35">
        <v>7</v>
      </c>
      <c r="E1172" s="35">
        <v>1992</v>
      </c>
      <c r="F1172" s="35">
        <v>1.0164</v>
      </c>
      <c r="G1172" s="35">
        <v>2.9929999999999999</v>
      </c>
      <c r="H1172" s="35">
        <v>12.98</v>
      </c>
      <c r="I1172" s="35">
        <v>0.50349999999999995</v>
      </c>
      <c r="J1172" s="43">
        <f t="shared" si="499"/>
        <v>0.46321999999999997</v>
      </c>
      <c r="K1172" s="35">
        <v>184.15850222</v>
      </c>
    </row>
    <row r="1173" spans="2:11" x14ac:dyDescent="0.25">
      <c r="B1173" s="35" t="str">
        <f t="shared" si="498"/>
        <v>B1_7_1993</v>
      </c>
      <c r="C1173" s="35" t="s">
        <v>72</v>
      </c>
      <c r="D1173" s="35">
        <v>7</v>
      </c>
      <c r="E1173" s="35">
        <v>1993</v>
      </c>
      <c r="F1173" s="35">
        <v>1.0164</v>
      </c>
      <c r="G1173" s="35">
        <v>2.9929999999999999</v>
      </c>
      <c r="H1173" s="35">
        <v>12.98</v>
      </c>
      <c r="I1173" s="35">
        <v>0.50349999999999995</v>
      </c>
      <c r="J1173" s="43">
        <f t="shared" si="499"/>
        <v>0.46321999999999997</v>
      </c>
      <c r="K1173" s="35">
        <v>184.15850222</v>
      </c>
    </row>
    <row r="1174" spans="2:11" x14ac:dyDescent="0.25">
      <c r="B1174" s="35" t="str">
        <f t="shared" si="498"/>
        <v>B1_7_1994</v>
      </c>
      <c r="C1174" s="35" t="s">
        <v>72</v>
      </c>
      <c r="D1174" s="35">
        <v>7</v>
      </c>
      <c r="E1174" s="35">
        <v>1994</v>
      </c>
      <c r="F1174" s="35">
        <v>1.0164</v>
      </c>
      <c r="G1174" s="35">
        <v>2.9929999999999999</v>
      </c>
      <c r="H1174" s="35">
        <v>12.98</v>
      </c>
      <c r="I1174" s="35">
        <v>0.50349999999999995</v>
      </c>
      <c r="J1174" s="43">
        <f t="shared" si="499"/>
        <v>0.46321999999999997</v>
      </c>
      <c r="K1174" s="35">
        <v>184.15850222</v>
      </c>
    </row>
    <row r="1175" spans="2:11" x14ac:dyDescent="0.25">
      <c r="B1175" s="35" t="str">
        <f t="shared" si="498"/>
        <v>B1_7_1995</v>
      </c>
      <c r="C1175" s="35" t="s">
        <v>72</v>
      </c>
      <c r="D1175" s="35">
        <v>7</v>
      </c>
      <c r="E1175" s="35">
        <v>1995</v>
      </c>
      <c r="F1175" s="35">
        <v>1.0164</v>
      </c>
      <c r="G1175" s="35">
        <v>2.9929999999999999</v>
      </c>
      <c r="H1175" s="35">
        <v>12.98</v>
      </c>
      <c r="I1175" s="35">
        <v>0.50349999999999995</v>
      </c>
      <c r="J1175" s="43">
        <f t="shared" si="499"/>
        <v>0.46321999999999997</v>
      </c>
      <c r="K1175" s="35">
        <v>184.15850222</v>
      </c>
    </row>
    <row r="1176" spans="2:11" x14ac:dyDescent="0.25">
      <c r="B1176" s="35" t="str">
        <f t="shared" si="498"/>
        <v>B1_7_1996</v>
      </c>
      <c r="C1176" s="35" t="s">
        <v>72</v>
      </c>
      <c r="D1176" s="35">
        <v>7</v>
      </c>
      <c r="E1176" s="35">
        <v>1996</v>
      </c>
      <c r="F1176" s="35">
        <v>1.0164</v>
      </c>
      <c r="G1176" s="35">
        <v>2.9929999999999999</v>
      </c>
      <c r="H1176" s="35">
        <v>12.98</v>
      </c>
      <c r="I1176" s="35">
        <v>0.50349999999999995</v>
      </c>
      <c r="J1176" s="43">
        <f t="shared" si="499"/>
        <v>0.46321999999999997</v>
      </c>
      <c r="K1176" s="35">
        <v>184.15850222</v>
      </c>
    </row>
    <row r="1177" spans="2:11" x14ac:dyDescent="0.25">
      <c r="B1177" s="35" t="str">
        <f t="shared" si="498"/>
        <v>B1_7_1997</v>
      </c>
      <c r="C1177" s="35" t="s">
        <v>72</v>
      </c>
      <c r="D1177" s="35">
        <v>7</v>
      </c>
      <c r="E1177" s="35">
        <v>1997</v>
      </c>
      <c r="F1177" s="35">
        <v>1.0164</v>
      </c>
      <c r="G1177" s="35">
        <v>2.9929999999999999</v>
      </c>
      <c r="H1177" s="35">
        <v>12.98</v>
      </c>
      <c r="I1177" s="35">
        <v>0.50349999999999995</v>
      </c>
      <c r="J1177" s="43">
        <f t="shared" si="499"/>
        <v>0.46321999999999997</v>
      </c>
      <c r="K1177" s="35">
        <v>184.15850222</v>
      </c>
    </row>
    <row r="1178" spans="2:11" x14ac:dyDescent="0.25">
      <c r="B1178" s="35" t="str">
        <f t="shared" si="498"/>
        <v>B1_7_1998</v>
      </c>
      <c r="C1178" s="35" t="s">
        <v>72</v>
      </c>
      <c r="D1178" s="35">
        <v>7</v>
      </c>
      <c r="E1178" s="35">
        <v>1998</v>
      </c>
      <c r="F1178" s="35">
        <v>1.0164</v>
      </c>
      <c r="G1178" s="35">
        <v>2.9929999999999999</v>
      </c>
      <c r="H1178" s="35">
        <v>12.98</v>
      </c>
      <c r="I1178" s="35">
        <v>0.50349999999999995</v>
      </c>
      <c r="J1178" s="43">
        <f t="shared" si="499"/>
        <v>0.46321999999999997</v>
      </c>
      <c r="K1178" s="35">
        <v>184.15850222</v>
      </c>
    </row>
    <row r="1179" spans="2:11" x14ac:dyDescent="0.25">
      <c r="B1179" s="35" t="str">
        <f t="shared" si="498"/>
        <v>B1_7_1999</v>
      </c>
      <c r="C1179" s="35" t="s">
        <v>72</v>
      </c>
      <c r="D1179" s="35">
        <v>7</v>
      </c>
      <c r="E1179" s="35">
        <v>1999</v>
      </c>
      <c r="F1179" s="35">
        <v>0.82280000000000009</v>
      </c>
      <c r="G1179" s="35">
        <v>1.9710000000000001</v>
      </c>
      <c r="H1179" s="35">
        <v>9.6405999999999992</v>
      </c>
      <c r="I1179" s="35">
        <v>0.36099999999999999</v>
      </c>
      <c r="J1179" s="43">
        <f t="shared" si="499"/>
        <v>0.33212000000000003</v>
      </c>
      <c r="K1179" s="35">
        <v>184.15850222</v>
      </c>
    </row>
    <row r="1180" spans="2:11" x14ac:dyDescent="0.25">
      <c r="B1180" s="35" t="str">
        <f t="shared" si="498"/>
        <v>B1_7_2000</v>
      </c>
      <c r="C1180" s="35" t="s">
        <v>72</v>
      </c>
      <c r="D1180" s="35">
        <v>7</v>
      </c>
      <c r="E1180" s="35">
        <v>2000</v>
      </c>
      <c r="F1180" s="35">
        <v>0.82280000000000009</v>
      </c>
      <c r="G1180" s="35">
        <v>1.9710000000000001</v>
      </c>
      <c r="H1180" s="35">
        <v>7.3100000000000005</v>
      </c>
      <c r="I1180" s="35">
        <v>0.36099999999999999</v>
      </c>
      <c r="J1180" s="43">
        <f t="shared" si="499"/>
        <v>0.33212000000000003</v>
      </c>
      <c r="K1180" s="35">
        <v>184.15850222</v>
      </c>
    </row>
    <row r="1181" spans="2:11" x14ac:dyDescent="0.25">
      <c r="B1181" s="35" t="str">
        <f t="shared" si="498"/>
        <v>B1_7_2001</v>
      </c>
      <c r="C1181" s="35" t="s">
        <v>72</v>
      </c>
      <c r="D1181" s="35">
        <v>7</v>
      </c>
      <c r="E1181" s="35">
        <v>2001</v>
      </c>
      <c r="F1181" s="35">
        <v>0.82280000000000009</v>
      </c>
      <c r="G1181" s="35">
        <v>1.9710000000000001</v>
      </c>
      <c r="H1181" s="35">
        <v>7.3100000000000005</v>
      </c>
      <c r="I1181" s="35">
        <v>0.36099999999999999</v>
      </c>
      <c r="J1181" s="43">
        <f t="shared" si="499"/>
        <v>0.33212000000000003</v>
      </c>
      <c r="K1181" s="35">
        <v>184.15850222</v>
      </c>
    </row>
    <row r="1182" spans="2:11" x14ac:dyDescent="0.25">
      <c r="B1182" s="35" t="str">
        <f t="shared" si="498"/>
        <v>B1_7_2002</v>
      </c>
      <c r="C1182" s="35" t="s">
        <v>72</v>
      </c>
      <c r="D1182" s="35">
        <v>7</v>
      </c>
      <c r="E1182" s="35">
        <v>2002</v>
      </c>
      <c r="F1182" s="35">
        <v>0.82280000000000009</v>
      </c>
      <c r="G1182" s="35">
        <v>1.9710000000000001</v>
      </c>
      <c r="H1182" s="35">
        <v>7.3100000000000005</v>
      </c>
      <c r="I1182" s="35">
        <v>0.36099999999999999</v>
      </c>
      <c r="J1182" s="43">
        <f t="shared" si="499"/>
        <v>0.33212000000000003</v>
      </c>
      <c r="K1182" s="35">
        <v>184.15850222</v>
      </c>
    </row>
    <row r="1183" spans="2:11" x14ac:dyDescent="0.25">
      <c r="B1183" s="35" t="str">
        <f t="shared" si="498"/>
        <v>B1_7_2003</v>
      </c>
      <c r="C1183" s="35" t="s">
        <v>72</v>
      </c>
      <c r="D1183" s="35">
        <v>7</v>
      </c>
      <c r="E1183" s="35">
        <v>2003</v>
      </c>
      <c r="F1183" s="35">
        <v>0.82280000000000009</v>
      </c>
      <c r="G1183" s="35">
        <v>1.9710000000000001</v>
      </c>
      <c r="H1183" s="35">
        <v>7.3100000000000005</v>
      </c>
      <c r="I1183" s="35">
        <v>0.36099999999999999</v>
      </c>
      <c r="J1183" s="43">
        <f t="shared" si="499"/>
        <v>0.33212000000000003</v>
      </c>
      <c r="K1183" s="35">
        <v>184.15850222</v>
      </c>
    </row>
    <row r="1184" spans="2:11" x14ac:dyDescent="0.25">
      <c r="B1184" s="35" t="str">
        <f t="shared" si="498"/>
        <v>B1_7_2004</v>
      </c>
      <c r="C1184" s="35" t="s">
        <v>72</v>
      </c>
      <c r="D1184" s="35">
        <v>7</v>
      </c>
      <c r="E1184" s="35">
        <v>2004</v>
      </c>
      <c r="F1184" s="35">
        <v>0.82280000000000009</v>
      </c>
      <c r="G1184" s="35">
        <v>1.9710000000000001</v>
      </c>
      <c r="H1184" s="35">
        <v>7.3100000000000005</v>
      </c>
      <c r="I1184" s="35">
        <v>0.36099999999999999</v>
      </c>
      <c r="J1184" s="43">
        <f t="shared" si="499"/>
        <v>0.33212000000000003</v>
      </c>
      <c r="K1184" s="35">
        <v>184.15850222</v>
      </c>
    </row>
    <row r="1185" spans="2:11" x14ac:dyDescent="0.25">
      <c r="B1185" s="35" t="str">
        <f t="shared" si="498"/>
        <v>B1_7_2005</v>
      </c>
      <c r="C1185" s="35" t="s">
        <v>72</v>
      </c>
      <c r="D1185" s="35">
        <v>7</v>
      </c>
      <c r="E1185" s="35">
        <v>2005</v>
      </c>
      <c r="F1185" s="35">
        <v>0.82280000000000009</v>
      </c>
      <c r="G1185" s="35">
        <v>1.9710000000000001</v>
      </c>
      <c r="H1185" s="35">
        <v>7.3100000000000005</v>
      </c>
      <c r="I1185" s="35">
        <v>0.36099999999999999</v>
      </c>
      <c r="J1185" s="43">
        <f t="shared" si="499"/>
        <v>0.33212000000000003</v>
      </c>
      <c r="K1185" s="35">
        <v>184.15850222</v>
      </c>
    </row>
    <row r="1186" spans="2:11" x14ac:dyDescent="0.25">
      <c r="B1186" s="35" t="str">
        <f t="shared" si="498"/>
        <v>B1_7_2006</v>
      </c>
      <c r="C1186" s="35" t="s">
        <v>72</v>
      </c>
      <c r="D1186" s="35">
        <v>7</v>
      </c>
      <c r="E1186" s="35">
        <v>2006</v>
      </c>
      <c r="F1186" s="35">
        <v>0.82280000000000009</v>
      </c>
      <c r="G1186" s="35">
        <v>1.9710000000000001</v>
      </c>
      <c r="H1186" s="35">
        <v>7.3100000000000005</v>
      </c>
      <c r="I1186" s="35">
        <v>0.36099999999999999</v>
      </c>
      <c r="J1186" s="43">
        <f t="shared" si="499"/>
        <v>0.33212000000000003</v>
      </c>
      <c r="K1186" s="35">
        <v>184.15850222</v>
      </c>
    </row>
    <row r="1187" spans="2:11" x14ac:dyDescent="0.25">
      <c r="B1187" s="35" t="str">
        <f t="shared" si="498"/>
        <v>B1_7_2007</v>
      </c>
      <c r="C1187" s="35" t="s">
        <v>72</v>
      </c>
      <c r="D1187" s="35">
        <v>7</v>
      </c>
      <c r="E1187" s="35">
        <v>2007</v>
      </c>
      <c r="F1187" s="35">
        <v>0.82280000000000009</v>
      </c>
      <c r="G1187" s="35">
        <v>3.73</v>
      </c>
      <c r="H1187" s="35">
        <v>5.5289999999999999</v>
      </c>
      <c r="I1187" s="35">
        <v>0.2</v>
      </c>
      <c r="J1187" s="43">
        <f t="shared" si="499"/>
        <v>0.18400000000000002</v>
      </c>
      <c r="K1187" s="35">
        <v>184.15850222</v>
      </c>
    </row>
    <row r="1188" spans="2:11" x14ac:dyDescent="0.25">
      <c r="B1188" s="35" t="str">
        <f t="shared" si="498"/>
        <v>B1_7_2008</v>
      </c>
      <c r="C1188" s="35" t="s">
        <v>72</v>
      </c>
      <c r="D1188" s="35">
        <v>7</v>
      </c>
      <c r="E1188" s="35">
        <v>2008</v>
      </c>
      <c r="F1188" s="35">
        <v>0.82280000000000009</v>
      </c>
      <c r="G1188" s="35">
        <v>3.73</v>
      </c>
      <c r="H1188" s="35">
        <v>5.5289999999999999</v>
      </c>
      <c r="I1188" s="35">
        <v>0.2</v>
      </c>
      <c r="J1188" s="43">
        <f t="shared" si="499"/>
        <v>0.18400000000000002</v>
      </c>
      <c r="K1188" s="35">
        <v>184.15850222</v>
      </c>
    </row>
    <row r="1189" spans="2:11" x14ac:dyDescent="0.25">
      <c r="B1189" s="35" t="str">
        <f t="shared" si="498"/>
        <v>B1_7_2009</v>
      </c>
      <c r="C1189" s="35" t="s">
        <v>72</v>
      </c>
      <c r="D1189" s="35">
        <v>7</v>
      </c>
      <c r="E1189" s="35">
        <v>2009</v>
      </c>
      <c r="F1189" s="35">
        <v>0.82280000000000009</v>
      </c>
      <c r="G1189" s="35">
        <v>3.73</v>
      </c>
      <c r="H1189" s="35">
        <v>5.5289999999999999</v>
      </c>
      <c r="I1189" s="35">
        <v>0.2</v>
      </c>
      <c r="J1189" s="43">
        <f t="shared" si="499"/>
        <v>0.18400000000000002</v>
      </c>
      <c r="K1189" s="35">
        <v>184.15850222</v>
      </c>
    </row>
    <row r="1190" spans="2:11" x14ac:dyDescent="0.25">
      <c r="B1190" s="35" t="str">
        <f t="shared" si="498"/>
        <v>B1_7_2010</v>
      </c>
      <c r="C1190" s="35" t="s">
        <v>72</v>
      </c>
      <c r="D1190" s="35">
        <v>7</v>
      </c>
      <c r="E1190" s="35">
        <v>2010</v>
      </c>
      <c r="F1190" s="35">
        <v>0.82280000000000009</v>
      </c>
      <c r="G1190" s="35">
        <v>3.73</v>
      </c>
      <c r="H1190" s="35">
        <v>5.5289999999999999</v>
      </c>
      <c r="I1190" s="35">
        <v>0.2</v>
      </c>
      <c r="J1190" s="43">
        <f t="shared" si="499"/>
        <v>0.18400000000000002</v>
      </c>
      <c r="K1190" s="35">
        <v>184.15850222</v>
      </c>
    </row>
    <row r="1191" spans="2:11" x14ac:dyDescent="0.25">
      <c r="B1191" s="35" t="str">
        <f t="shared" si="498"/>
        <v>B1_7_2011</v>
      </c>
      <c r="C1191" s="35" t="s">
        <v>72</v>
      </c>
      <c r="D1191" s="35">
        <v>7</v>
      </c>
      <c r="E1191" s="35">
        <v>2011</v>
      </c>
      <c r="F1191" s="35">
        <v>0.82280000000000009</v>
      </c>
      <c r="G1191" s="35">
        <v>3.73</v>
      </c>
      <c r="H1191" s="35">
        <v>5.5289999999999999</v>
      </c>
      <c r="I1191" s="35">
        <v>0.2</v>
      </c>
      <c r="J1191" s="43">
        <f t="shared" si="499"/>
        <v>0.18400000000000002</v>
      </c>
      <c r="K1191" s="35">
        <v>184.15850222</v>
      </c>
    </row>
    <row r="1192" spans="2:11" x14ac:dyDescent="0.25">
      <c r="B1192" s="35" t="str">
        <f t="shared" si="498"/>
        <v>B1_7_2012</v>
      </c>
      <c r="C1192" s="35" t="s">
        <v>72</v>
      </c>
      <c r="D1192" s="35">
        <v>7</v>
      </c>
      <c r="E1192" s="35">
        <v>2012</v>
      </c>
      <c r="F1192" s="35">
        <v>0.82280000000000009</v>
      </c>
      <c r="G1192" s="35">
        <v>3.73</v>
      </c>
      <c r="H1192" s="35">
        <v>4.085</v>
      </c>
      <c r="I1192" s="35">
        <v>0.08</v>
      </c>
      <c r="J1192" s="43">
        <f t="shared" si="499"/>
        <v>7.3599999999999999E-2</v>
      </c>
      <c r="K1192" s="35">
        <v>184.15850222</v>
      </c>
    </row>
    <row r="1193" spans="2:11" x14ac:dyDescent="0.25">
      <c r="B1193" s="35" t="str">
        <f t="shared" si="498"/>
        <v>B1_7_2013</v>
      </c>
      <c r="C1193" s="35" t="s">
        <v>72</v>
      </c>
      <c r="D1193" s="35">
        <v>7</v>
      </c>
      <c r="E1193" s="35">
        <v>2013</v>
      </c>
      <c r="F1193" s="35">
        <v>0.82280000000000009</v>
      </c>
      <c r="G1193" s="35">
        <v>3.73</v>
      </c>
      <c r="H1193" s="35">
        <v>4.085</v>
      </c>
      <c r="I1193" s="35">
        <v>0.08</v>
      </c>
      <c r="J1193" s="43">
        <f t="shared" si="499"/>
        <v>7.3599999999999999E-2</v>
      </c>
      <c r="K1193" s="35">
        <v>184.15850222</v>
      </c>
    </row>
    <row r="1194" spans="2:11" x14ac:dyDescent="0.25">
      <c r="B1194" s="35" t="str">
        <f t="shared" si="498"/>
        <v>B1_7_2014</v>
      </c>
      <c r="C1194" s="35" t="s">
        <v>72</v>
      </c>
      <c r="D1194" s="35">
        <v>7</v>
      </c>
      <c r="E1194" s="35">
        <v>2014</v>
      </c>
      <c r="F1194" s="35">
        <v>0.82280000000000009</v>
      </c>
      <c r="G1194" s="35">
        <v>3.73</v>
      </c>
      <c r="H1194" s="35">
        <v>4.085</v>
      </c>
      <c r="I1194" s="35">
        <v>0.08</v>
      </c>
      <c r="J1194" s="43">
        <f t="shared" si="499"/>
        <v>7.3599999999999999E-2</v>
      </c>
      <c r="K1194" s="35">
        <v>184.15850222</v>
      </c>
    </row>
    <row r="1195" spans="2:11" x14ac:dyDescent="0.25">
      <c r="B1195" s="35" t="str">
        <f t="shared" si="498"/>
        <v>B1_7_2015</v>
      </c>
      <c r="C1195" s="35" t="s">
        <v>72</v>
      </c>
      <c r="D1195" s="35">
        <v>7</v>
      </c>
      <c r="E1195" s="35">
        <v>2015</v>
      </c>
      <c r="F1195" s="35">
        <v>0.82280000000000009</v>
      </c>
      <c r="G1195" s="35">
        <v>3.73</v>
      </c>
      <c r="H1195" s="35">
        <v>4.085</v>
      </c>
      <c r="I1195" s="35">
        <v>0.08</v>
      </c>
      <c r="J1195" s="43">
        <f t="shared" si="499"/>
        <v>7.3599999999999999E-2</v>
      </c>
      <c r="K1195" s="35">
        <v>184.15850222</v>
      </c>
    </row>
    <row r="1196" spans="2:11" x14ac:dyDescent="0.25">
      <c r="B1196" s="35" t="str">
        <f t="shared" si="498"/>
        <v>B1_7_2016</v>
      </c>
      <c r="C1196" s="35" t="s">
        <v>72</v>
      </c>
      <c r="D1196" s="35">
        <v>7</v>
      </c>
      <c r="E1196" s="35">
        <v>2016</v>
      </c>
      <c r="F1196" s="35">
        <v>0.82280000000000009</v>
      </c>
      <c r="G1196" s="35">
        <v>3.73</v>
      </c>
      <c r="H1196" s="35">
        <v>4.085</v>
      </c>
      <c r="I1196" s="35">
        <v>0.08</v>
      </c>
      <c r="J1196" s="43">
        <f t="shared" si="499"/>
        <v>7.3599999999999999E-2</v>
      </c>
      <c r="K1196" s="35">
        <v>184.15850222</v>
      </c>
    </row>
    <row r="1197" spans="2:11" x14ac:dyDescent="0.25">
      <c r="B1197" s="35" t="str">
        <f t="shared" si="498"/>
        <v>B1_7_2017</v>
      </c>
      <c r="C1197" s="35" t="s">
        <v>72</v>
      </c>
      <c r="D1197" s="35">
        <v>7</v>
      </c>
      <c r="E1197" s="35">
        <v>2017</v>
      </c>
      <c r="F1197" s="35">
        <v>0.214526466</v>
      </c>
      <c r="G1197" s="35">
        <v>3.73</v>
      </c>
      <c r="H1197" s="35">
        <v>1.3</v>
      </c>
      <c r="I1197" s="35">
        <v>0.03</v>
      </c>
      <c r="J1197" s="43">
        <f t="shared" si="499"/>
        <v>2.76E-2</v>
      </c>
      <c r="K1197" s="35">
        <v>184.15850222</v>
      </c>
    </row>
    <row r="1198" spans="2:11" x14ac:dyDescent="0.25">
      <c r="B1198" s="35" t="str">
        <f t="shared" si="498"/>
        <v>B1_7_2018</v>
      </c>
      <c r="C1198" s="35" t="s">
        <v>72</v>
      </c>
      <c r="D1198" s="35">
        <v>7</v>
      </c>
      <c r="E1198" s="35">
        <v>2018</v>
      </c>
      <c r="F1198" s="35">
        <v>0.214526466</v>
      </c>
      <c r="G1198" s="35">
        <v>3.73</v>
      </c>
      <c r="H1198" s="35">
        <v>1.3</v>
      </c>
      <c r="I1198" s="35">
        <v>0.03</v>
      </c>
      <c r="J1198" s="43">
        <f t="shared" si="499"/>
        <v>2.76E-2</v>
      </c>
      <c r="K1198" s="35">
        <v>184.15850222</v>
      </c>
    </row>
    <row r="1199" spans="2:11" x14ac:dyDescent="0.25">
      <c r="B1199" s="35" t="str">
        <f t="shared" si="498"/>
        <v>B1_7_2019</v>
      </c>
      <c r="C1199" s="35" t="s">
        <v>72</v>
      </c>
      <c r="D1199" s="35">
        <v>7</v>
      </c>
      <c r="E1199" s="35">
        <v>2019</v>
      </c>
      <c r="F1199" s="35">
        <v>0.214526466</v>
      </c>
      <c r="G1199" s="35">
        <v>3.73</v>
      </c>
      <c r="H1199" s="35">
        <v>1.3</v>
      </c>
      <c r="I1199" s="35">
        <v>0.03</v>
      </c>
      <c r="J1199" s="43">
        <f t="shared" si="499"/>
        <v>2.76E-2</v>
      </c>
      <c r="K1199" s="35">
        <v>184.15850222</v>
      </c>
    </row>
    <row r="1200" spans="2:11" x14ac:dyDescent="0.25">
      <c r="B1200" s="35" t="str">
        <f t="shared" si="498"/>
        <v>B1_7_2020</v>
      </c>
      <c r="C1200" s="35" t="s">
        <v>72</v>
      </c>
      <c r="D1200" s="35">
        <v>7</v>
      </c>
      <c r="E1200" s="35">
        <v>2020</v>
      </c>
      <c r="F1200" s="35">
        <v>0.214526466</v>
      </c>
      <c r="G1200" s="35">
        <v>3.73</v>
      </c>
      <c r="H1200" s="35">
        <v>1.3</v>
      </c>
      <c r="I1200" s="35">
        <v>0.03</v>
      </c>
      <c r="J1200" s="43">
        <f t="shared" si="499"/>
        <v>2.76E-2</v>
      </c>
      <c r="K1200" s="35">
        <v>184.15850222</v>
      </c>
    </row>
    <row r="1201" spans="2:11" x14ac:dyDescent="0.25">
      <c r="B1201" s="35" t="str">
        <f t="shared" si="498"/>
        <v>B1_8_1969</v>
      </c>
      <c r="C1201" s="35" t="s">
        <v>72</v>
      </c>
      <c r="D1201" s="35">
        <v>8</v>
      </c>
      <c r="E1201" s="35">
        <v>1969</v>
      </c>
      <c r="F1201" s="35">
        <v>1.5246</v>
      </c>
      <c r="G1201" s="35">
        <v>3.0659999999999998</v>
      </c>
      <c r="H1201" s="35">
        <v>16.52</v>
      </c>
      <c r="I1201" s="35">
        <v>0.70299999999999996</v>
      </c>
      <c r="J1201" s="43">
        <f t="shared" si="499"/>
        <v>0.64676</v>
      </c>
      <c r="K1201" s="35">
        <v>184.15850222</v>
      </c>
    </row>
    <row r="1202" spans="2:11" x14ac:dyDescent="0.25">
      <c r="B1202" s="35" t="str">
        <f t="shared" si="498"/>
        <v>B1_8_1970</v>
      </c>
      <c r="C1202" s="35" t="s">
        <v>72</v>
      </c>
      <c r="D1202" s="35">
        <v>8</v>
      </c>
      <c r="E1202" s="35">
        <v>1970</v>
      </c>
      <c r="F1202" s="35">
        <v>1.5246</v>
      </c>
      <c r="G1202" s="35">
        <v>3.0659999999999998</v>
      </c>
      <c r="H1202" s="35">
        <v>16.52</v>
      </c>
      <c r="I1202" s="35">
        <v>0.70299999999999996</v>
      </c>
      <c r="J1202" s="43">
        <f t="shared" si="499"/>
        <v>0.64676</v>
      </c>
      <c r="K1202" s="35">
        <v>184.15850222</v>
      </c>
    </row>
    <row r="1203" spans="2:11" x14ac:dyDescent="0.25">
      <c r="B1203" s="35" t="str">
        <f t="shared" si="498"/>
        <v>B1_8_1971</v>
      </c>
      <c r="C1203" s="35" t="s">
        <v>72</v>
      </c>
      <c r="D1203" s="35">
        <v>8</v>
      </c>
      <c r="E1203" s="35">
        <v>1971</v>
      </c>
      <c r="F1203" s="35">
        <v>1.2705</v>
      </c>
      <c r="G1203" s="35">
        <v>3.0659999999999998</v>
      </c>
      <c r="H1203" s="35">
        <v>15.34</v>
      </c>
      <c r="I1203" s="35">
        <v>0.59849999999999992</v>
      </c>
      <c r="J1203" s="43">
        <f t="shared" si="499"/>
        <v>0.55062</v>
      </c>
      <c r="K1203" s="35">
        <v>184.15850222</v>
      </c>
    </row>
    <row r="1204" spans="2:11" x14ac:dyDescent="0.25">
      <c r="B1204" s="35" t="str">
        <f t="shared" si="498"/>
        <v>B1_8_1972</v>
      </c>
      <c r="C1204" s="35" t="s">
        <v>72</v>
      </c>
      <c r="D1204" s="35">
        <v>8</v>
      </c>
      <c r="E1204" s="35">
        <v>1972</v>
      </c>
      <c r="F1204" s="35">
        <v>1.2705</v>
      </c>
      <c r="G1204" s="35">
        <v>3.0659999999999998</v>
      </c>
      <c r="H1204" s="35">
        <v>15.34</v>
      </c>
      <c r="I1204" s="35">
        <v>0.59849999999999992</v>
      </c>
      <c r="J1204" s="43">
        <f t="shared" si="499"/>
        <v>0.55062</v>
      </c>
      <c r="K1204" s="35">
        <v>184.15850222</v>
      </c>
    </row>
    <row r="1205" spans="2:11" x14ac:dyDescent="0.25">
      <c r="B1205" s="35" t="str">
        <f t="shared" si="498"/>
        <v>B1_8_1973</v>
      </c>
      <c r="C1205" s="35" t="s">
        <v>72</v>
      </c>
      <c r="D1205" s="35">
        <v>8</v>
      </c>
      <c r="E1205" s="35">
        <v>1973</v>
      </c>
      <c r="F1205" s="35">
        <v>1.2705</v>
      </c>
      <c r="G1205" s="35">
        <v>3.0659999999999998</v>
      </c>
      <c r="H1205" s="35">
        <v>15.34</v>
      </c>
      <c r="I1205" s="35">
        <v>0.59849999999999992</v>
      </c>
      <c r="J1205" s="43">
        <f t="shared" si="499"/>
        <v>0.55062</v>
      </c>
      <c r="K1205" s="35">
        <v>184.15850222</v>
      </c>
    </row>
    <row r="1206" spans="2:11" x14ac:dyDescent="0.25">
      <c r="B1206" s="35" t="str">
        <f t="shared" si="498"/>
        <v>B1_8_1974</v>
      </c>
      <c r="C1206" s="35" t="s">
        <v>72</v>
      </c>
      <c r="D1206" s="35">
        <v>8</v>
      </c>
      <c r="E1206" s="35">
        <v>1974</v>
      </c>
      <c r="F1206" s="35">
        <v>1.2705</v>
      </c>
      <c r="G1206" s="35">
        <v>3.0659999999999998</v>
      </c>
      <c r="H1206" s="35">
        <v>15.34</v>
      </c>
      <c r="I1206" s="35">
        <v>0.59849999999999992</v>
      </c>
      <c r="J1206" s="43">
        <f t="shared" si="499"/>
        <v>0.55062</v>
      </c>
      <c r="K1206" s="35">
        <v>184.15850222</v>
      </c>
    </row>
    <row r="1207" spans="2:11" x14ac:dyDescent="0.25">
      <c r="B1207" s="35" t="str">
        <f t="shared" si="498"/>
        <v>B1_8_1975</v>
      </c>
      <c r="C1207" s="35" t="s">
        <v>72</v>
      </c>
      <c r="D1207" s="35">
        <v>8</v>
      </c>
      <c r="E1207" s="35">
        <v>1975</v>
      </c>
      <c r="F1207" s="35">
        <v>1.2705</v>
      </c>
      <c r="G1207" s="35">
        <v>3.0659999999999998</v>
      </c>
      <c r="H1207" s="35">
        <v>15.34</v>
      </c>
      <c r="I1207" s="35">
        <v>0.59849999999999992</v>
      </c>
      <c r="J1207" s="43">
        <f t="shared" si="499"/>
        <v>0.55062</v>
      </c>
      <c r="K1207" s="35">
        <v>184.15850222</v>
      </c>
    </row>
    <row r="1208" spans="2:11" x14ac:dyDescent="0.25">
      <c r="B1208" s="35" t="str">
        <f t="shared" si="498"/>
        <v>B1_8_1976</v>
      </c>
      <c r="C1208" s="35" t="s">
        <v>72</v>
      </c>
      <c r="D1208" s="35">
        <v>8</v>
      </c>
      <c r="E1208" s="35">
        <v>1976</v>
      </c>
      <c r="F1208" s="35">
        <v>1.2705</v>
      </c>
      <c r="G1208" s="35">
        <v>3.0659999999999998</v>
      </c>
      <c r="H1208" s="35">
        <v>15.34</v>
      </c>
      <c r="I1208" s="35">
        <v>0.59849999999999992</v>
      </c>
      <c r="J1208" s="43">
        <f t="shared" si="499"/>
        <v>0.55062</v>
      </c>
      <c r="K1208" s="35">
        <v>184.15850222</v>
      </c>
    </row>
    <row r="1209" spans="2:11" x14ac:dyDescent="0.25">
      <c r="B1209" s="35" t="str">
        <f t="shared" si="498"/>
        <v>B1_8_1977</v>
      </c>
      <c r="C1209" s="35" t="s">
        <v>72</v>
      </c>
      <c r="D1209" s="35">
        <v>8</v>
      </c>
      <c r="E1209" s="35">
        <v>1977</v>
      </c>
      <c r="F1209" s="35">
        <v>1.2705</v>
      </c>
      <c r="G1209" s="35">
        <v>3.0659999999999998</v>
      </c>
      <c r="H1209" s="35">
        <v>15.34</v>
      </c>
      <c r="I1209" s="35">
        <v>0.59849999999999992</v>
      </c>
      <c r="J1209" s="43">
        <f t="shared" si="499"/>
        <v>0.55062</v>
      </c>
      <c r="K1209" s="35">
        <v>184.15850222</v>
      </c>
    </row>
    <row r="1210" spans="2:11" x14ac:dyDescent="0.25">
      <c r="B1210" s="35" t="str">
        <f t="shared" si="498"/>
        <v>B1_8_1978</v>
      </c>
      <c r="C1210" s="35" t="s">
        <v>72</v>
      </c>
      <c r="D1210" s="35">
        <v>8</v>
      </c>
      <c r="E1210" s="35">
        <v>1978</v>
      </c>
      <c r="F1210" s="35">
        <v>1.2705</v>
      </c>
      <c r="G1210" s="35">
        <v>3.0659999999999998</v>
      </c>
      <c r="H1210" s="35">
        <v>15.34</v>
      </c>
      <c r="I1210" s="35">
        <v>0.59849999999999992</v>
      </c>
      <c r="J1210" s="43">
        <f t="shared" si="499"/>
        <v>0.55062</v>
      </c>
      <c r="K1210" s="35">
        <v>184.15850222</v>
      </c>
    </row>
    <row r="1211" spans="2:11" x14ac:dyDescent="0.25">
      <c r="B1211" s="35" t="str">
        <f t="shared" si="498"/>
        <v>B1_8_1979</v>
      </c>
      <c r="C1211" s="35" t="s">
        <v>72</v>
      </c>
      <c r="D1211" s="35">
        <v>8</v>
      </c>
      <c r="E1211" s="35">
        <v>1979</v>
      </c>
      <c r="F1211" s="35">
        <v>1.1495</v>
      </c>
      <c r="G1211" s="35">
        <v>3.0659999999999998</v>
      </c>
      <c r="H1211" s="35">
        <v>14.16</v>
      </c>
      <c r="I1211" s="35">
        <v>0.50349999999999995</v>
      </c>
      <c r="J1211" s="43">
        <f t="shared" si="499"/>
        <v>0.46321999999999997</v>
      </c>
      <c r="K1211" s="35">
        <v>184.15850222</v>
      </c>
    </row>
    <row r="1212" spans="2:11" x14ac:dyDescent="0.25">
      <c r="B1212" s="35" t="str">
        <f t="shared" si="498"/>
        <v>B1_8_1980</v>
      </c>
      <c r="C1212" s="35" t="s">
        <v>72</v>
      </c>
      <c r="D1212" s="35">
        <v>8</v>
      </c>
      <c r="E1212" s="35">
        <v>1980</v>
      </c>
      <c r="F1212" s="35">
        <v>1.1495</v>
      </c>
      <c r="G1212" s="35">
        <v>3.0659999999999998</v>
      </c>
      <c r="H1212" s="35">
        <v>14.16</v>
      </c>
      <c r="I1212" s="35">
        <v>0.50349999999999995</v>
      </c>
      <c r="J1212" s="43">
        <f t="shared" si="499"/>
        <v>0.46321999999999997</v>
      </c>
      <c r="K1212" s="35">
        <v>184.15850222</v>
      </c>
    </row>
    <row r="1213" spans="2:11" x14ac:dyDescent="0.25">
      <c r="B1213" s="35" t="str">
        <f t="shared" si="498"/>
        <v>B1_8_1981</v>
      </c>
      <c r="C1213" s="35" t="s">
        <v>72</v>
      </c>
      <c r="D1213" s="35">
        <v>8</v>
      </c>
      <c r="E1213" s="35">
        <v>1981</v>
      </c>
      <c r="F1213" s="35">
        <v>1.1495</v>
      </c>
      <c r="G1213" s="35">
        <v>3.0659999999999998</v>
      </c>
      <c r="H1213" s="35">
        <v>14.16</v>
      </c>
      <c r="I1213" s="35">
        <v>0.50349999999999995</v>
      </c>
      <c r="J1213" s="43">
        <f t="shared" si="499"/>
        <v>0.46321999999999997</v>
      </c>
      <c r="K1213" s="35">
        <v>184.15850222</v>
      </c>
    </row>
    <row r="1214" spans="2:11" x14ac:dyDescent="0.25">
      <c r="B1214" s="35" t="str">
        <f t="shared" si="498"/>
        <v>B1_8_1982</v>
      </c>
      <c r="C1214" s="35" t="s">
        <v>72</v>
      </c>
      <c r="D1214" s="35">
        <v>8</v>
      </c>
      <c r="E1214" s="35">
        <v>1982</v>
      </c>
      <c r="F1214" s="35">
        <v>1.1495</v>
      </c>
      <c r="G1214" s="35">
        <v>3.0659999999999998</v>
      </c>
      <c r="H1214" s="35">
        <v>14.16</v>
      </c>
      <c r="I1214" s="35">
        <v>0.50349999999999995</v>
      </c>
      <c r="J1214" s="43">
        <f t="shared" si="499"/>
        <v>0.46321999999999997</v>
      </c>
      <c r="K1214" s="35">
        <v>184.15850222</v>
      </c>
    </row>
    <row r="1215" spans="2:11" x14ac:dyDescent="0.25">
      <c r="B1215" s="35" t="str">
        <f t="shared" si="498"/>
        <v>B1_8_1983</v>
      </c>
      <c r="C1215" s="35" t="s">
        <v>72</v>
      </c>
      <c r="D1215" s="35">
        <v>8</v>
      </c>
      <c r="E1215" s="35">
        <v>1983</v>
      </c>
      <c r="F1215" s="35">
        <v>1.1495</v>
      </c>
      <c r="G1215" s="35">
        <v>3.0659999999999998</v>
      </c>
      <c r="H1215" s="35">
        <v>14.16</v>
      </c>
      <c r="I1215" s="35">
        <v>0.50349999999999995</v>
      </c>
      <c r="J1215" s="43">
        <f t="shared" si="499"/>
        <v>0.46321999999999997</v>
      </c>
      <c r="K1215" s="35">
        <v>184.15850222</v>
      </c>
    </row>
    <row r="1216" spans="2:11" x14ac:dyDescent="0.25">
      <c r="B1216" s="35" t="str">
        <f t="shared" si="498"/>
        <v>B1_8_1984</v>
      </c>
      <c r="C1216" s="35" t="s">
        <v>72</v>
      </c>
      <c r="D1216" s="35">
        <v>8</v>
      </c>
      <c r="E1216" s="35">
        <v>1984</v>
      </c>
      <c r="F1216" s="35">
        <v>1.089</v>
      </c>
      <c r="G1216" s="35">
        <v>3.0659999999999998</v>
      </c>
      <c r="H1216" s="35">
        <v>12.98</v>
      </c>
      <c r="I1216" s="35">
        <v>0.50349999999999995</v>
      </c>
      <c r="J1216" s="43">
        <f t="shared" si="499"/>
        <v>0.46321999999999997</v>
      </c>
      <c r="K1216" s="35">
        <v>184.15850222</v>
      </c>
    </row>
    <row r="1217" spans="2:11" x14ac:dyDescent="0.25">
      <c r="B1217" s="35" t="str">
        <f t="shared" si="498"/>
        <v>B1_8_1985</v>
      </c>
      <c r="C1217" s="35" t="s">
        <v>72</v>
      </c>
      <c r="D1217" s="35">
        <v>8</v>
      </c>
      <c r="E1217" s="35">
        <v>1985</v>
      </c>
      <c r="F1217" s="35">
        <v>1.089</v>
      </c>
      <c r="G1217" s="35">
        <v>3.0659999999999998</v>
      </c>
      <c r="H1217" s="35">
        <v>12.98</v>
      </c>
      <c r="I1217" s="35">
        <v>0.50349999999999995</v>
      </c>
      <c r="J1217" s="43">
        <f t="shared" si="499"/>
        <v>0.46321999999999997</v>
      </c>
      <c r="K1217" s="35">
        <v>184.15850222</v>
      </c>
    </row>
    <row r="1218" spans="2:11" x14ac:dyDescent="0.25">
      <c r="B1218" s="35" t="str">
        <f t="shared" si="498"/>
        <v>B1_8_1986</v>
      </c>
      <c r="C1218" s="35" t="s">
        <v>72</v>
      </c>
      <c r="D1218" s="35">
        <v>8</v>
      </c>
      <c r="E1218" s="35">
        <v>1986</v>
      </c>
      <c r="F1218" s="35">
        <v>1.089</v>
      </c>
      <c r="G1218" s="35">
        <v>3.0659999999999998</v>
      </c>
      <c r="H1218" s="35">
        <v>12.98</v>
      </c>
      <c r="I1218" s="35">
        <v>0.50349999999999995</v>
      </c>
      <c r="J1218" s="43">
        <f t="shared" si="499"/>
        <v>0.46321999999999997</v>
      </c>
      <c r="K1218" s="35">
        <v>184.15850222</v>
      </c>
    </row>
    <row r="1219" spans="2:11" x14ac:dyDescent="0.25">
      <c r="B1219" s="35" t="str">
        <f t="shared" si="498"/>
        <v>B1_8_1987</v>
      </c>
      <c r="C1219" s="35" t="s">
        <v>72</v>
      </c>
      <c r="D1219" s="35">
        <v>8</v>
      </c>
      <c r="E1219" s="35">
        <v>1987</v>
      </c>
      <c r="F1219" s="35">
        <v>1.0164</v>
      </c>
      <c r="G1219" s="35">
        <v>2.9929999999999999</v>
      </c>
      <c r="H1219" s="35">
        <v>12.98</v>
      </c>
      <c r="I1219" s="35">
        <v>0.50349999999999995</v>
      </c>
      <c r="J1219" s="43">
        <f t="shared" si="499"/>
        <v>0.46321999999999997</v>
      </c>
      <c r="K1219" s="35">
        <v>184.15850222</v>
      </c>
    </row>
    <row r="1220" spans="2:11" x14ac:dyDescent="0.25">
      <c r="B1220" s="35" t="str">
        <f t="shared" si="498"/>
        <v>B1_8_1988</v>
      </c>
      <c r="C1220" s="35" t="s">
        <v>72</v>
      </c>
      <c r="D1220" s="35">
        <v>8</v>
      </c>
      <c r="E1220" s="35">
        <v>1988</v>
      </c>
      <c r="F1220" s="35">
        <v>1.0164</v>
      </c>
      <c r="G1220" s="35">
        <v>2.9929999999999999</v>
      </c>
      <c r="H1220" s="35">
        <v>12.98</v>
      </c>
      <c r="I1220" s="35">
        <v>0.50349999999999995</v>
      </c>
      <c r="J1220" s="43">
        <f t="shared" si="499"/>
        <v>0.46321999999999997</v>
      </c>
      <c r="K1220" s="35">
        <v>184.15850222</v>
      </c>
    </row>
    <row r="1221" spans="2:11" x14ac:dyDescent="0.25">
      <c r="B1221" s="35" t="str">
        <f t="shared" si="498"/>
        <v>B1_8_1989</v>
      </c>
      <c r="C1221" s="35" t="s">
        <v>72</v>
      </c>
      <c r="D1221" s="35">
        <v>8</v>
      </c>
      <c r="E1221" s="35">
        <v>1989</v>
      </c>
      <c r="F1221" s="35">
        <v>1.0164</v>
      </c>
      <c r="G1221" s="35">
        <v>2.9929999999999999</v>
      </c>
      <c r="H1221" s="35">
        <v>12.98</v>
      </c>
      <c r="I1221" s="35">
        <v>0.50349999999999995</v>
      </c>
      <c r="J1221" s="43">
        <f t="shared" si="499"/>
        <v>0.46321999999999997</v>
      </c>
      <c r="K1221" s="35">
        <v>184.15850222</v>
      </c>
    </row>
    <row r="1222" spans="2:11" x14ac:dyDescent="0.25">
      <c r="B1222" s="35" t="str">
        <f t="shared" si="498"/>
        <v>B1_8_1990</v>
      </c>
      <c r="C1222" s="35" t="s">
        <v>72</v>
      </c>
      <c r="D1222" s="35">
        <v>8</v>
      </c>
      <c r="E1222" s="35">
        <v>1990</v>
      </c>
      <c r="F1222" s="35">
        <v>1.0164</v>
      </c>
      <c r="G1222" s="35">
        <v>2.9929999999999999</v>
      </c>
      <c r="H1222" s="35">
        <v>12.98</v>
      </c>
      <c r="I1222" s="35">
        <v>0.50349999999999995</v>
      </c>
      <c r="J1222" s="43">
        <f t="shared" si="499"/>
        <v>0.46321999999999997</v>
      </c>
      <c r="K1222" s="35">
        <v>184.15850222</v>
      </c>
    </row>
    <row r="1223" spans="2:11" x14ac:dyDescent="0.25">
      <c r="B1223" s="35" t="str">
        <f t="shared" si="498"/>
        <v>B1_8_1991</v>
      </c>
      <c r="C1223" s="35" t="s">
        <v>72</v>
      </c>
      <c r="D1223" s="35">
        <v>8</v>
      </c>
      <c r="E1223" s="35">
        <v>1991</v>
      </c>
      <c r="F1223" s="35">
        <v>1.0164</v>
      </c>
      <c r="G1223" s="35">
        <v>2.9929999999999999</v>
      </c>
      <c r="H1223" s="35">
        <v>12.98</v>
      </c>
      <c r="I1223" s="35">
        <v>0.50349999999999995</v>
      </c>
      <c r="J1223" s="43">
        <f t="shared" si="499"/>
        <v>0.46321999999999997</v>
      </c>
      <c r="K1223" s="35">
        <v>184.15850222</v>
      </c>
    </row>
    <row r="1224" spans="2:11" x14ac:dyDescent="0.25">
      <c r="B1224" s="35" t="str">
        <f t="shared" si="498"/>
        <v>B1_8_1992</v>
      </c>
      <c r="C1224" s="35" t="s">
        <v>72</v>
      </c>
      <c r="D1224" s="35">
        <v>8</v>
      </c>
      <c r="E1224" s="35">
        <v>1992</v>
      </c>
      <c r="F1224" s="35">
        <v>1.0164</v>
      </c>
      <c r="G1224" s="35">
        <v>2.9929999999999999</v>
      </c>
      <c r="H1224" s="35">
        <v>12.98</v>
      </c>
      <c r="I1224" s="35">
        <v>0.50349999999999995</v>
      </c>
      <c r="J1224" s="43">
        <f t="shared" si="499"/>
        <v>0.46321999999999997</v>
      </c>
      <c r="K1224" s="35">
        <v>184.15850222</v>
      </c>
    </row>
    <row r="1225" spans="2:11" x14ac:dyDescent="0.25">
      <c r="B1225" s="35" t="str">
        <f t="shared" si="498"/>
        <v>B1_8_1993</v>
      </c>
      <c r="C1225" s="35" t="s">
        <v>72</v>
      </c>
      <c r="D1225" s="35">
        <v>8</v>
      </c>
      <c r="E1225" s="35">
        <v>1993</v>
      </c>
      <c r="F1225" s="35">
        <v>1.0164</v>
      </c>
      <c r="G1225" s="35">
        <v>2.9929999999999999</v>
      </c>
      <c r="H1225" s="35">
        <v>12.98</v>
      </c>
      <c r="I1225" s="35">
        <v>0.50349999999999995</v>
      </c>
      <c r="J1225" s="43">
        <f t="shared" si="499"/>
        <v>0.46321999999999997</v>
      </c>
      <c r="K1225" s="35">
        <v>184.15850222</v>
      </c>
    </row>
    <row r="1226" spans="2:11" x14ac:dyDescent="0.25">
      <c r="B1226" s="35" t="str">
        <f t="shared" ref="B1226:B1289" si="500">C1226&amp;"_"&amp;D1226&amp;"_"&amp;E1226</f>
        <v>B1_8_1994</v>
      </c>
      <c r="C1226" s="35" t="s">
        <v>72</v>
      </c>
      <c r="D1226" s="35">
        <v>8</v>
      </c>
      <c r="E1226" s="35">
        <v>1994</v>
      </c>
      <c r="F1226" s="35">
        <v>1.0164</v>
      </c>
      <c r="G1226" s="35">
        <v>2.9929999999999999</v>
      </c>
      <c r="H1226" s="35">
        <v>12.98</v>
      </c>
      <c r="I1226" s="35">
        <v>0.50349999999999995</v>
      </c>
      <c r="J1226" s="43">
        <f t="shared" ref="J1226:J1289" si="501">0.92*I1226</f>
        <v>0.46321999999999997</v>
      </c>
      <c r="K1226" s="35">
        <v>184.15850222</v>
      </c>
    </row>
    <row r="1227" spans="2:11" x14ac:dyDescent="0.25">
      <c r="B1227" s="35" t="str">
        <f t="shared" si="500"/>
        <v>B1_8_1995</v>
      </c>
      <c r="C1227" s="35" t="s">
        <v>72</v>
      </c>
      <c r="D1227" s="35">
        <v>8</v>
      </c>
      <c r="E1227" s="35">
        <v>1995</v>
      </c>
      <c r="F1227" s="35">
        <v>1.0164</v>
      </c>
      <c r="G1227" s="35">
        <v>2.9929999999999999</v>
      </c>
      <c r="H1227" s="35">
        <v>12.98</v>
      </c>
      <c r="I1227" s="35">
        <v>0.50349999999999995</v>
      </c>
      <c r="J1227" s="43">
        <f t="shared" si="501"/>
        <v>0.46321999999999997</v>
      </c>
      <c r="K1227" s="35">
        <v>184.15850222</v>
      </c>
    </row>
    <row r="1228" spans="2:11" x14ac:dyDescent="0.25">
      <c r="B1228" s="35" t="str">
        <f t="shared" si="500"/>
        <v>B1_8_1996</v>
      </c>
      <c r="C1228" s="35" t="s">
        <v>72</v>
      </c>
      <c r="D1228" s="35">
        <v>8</v>
      </c>
      <c r="E1228" s="35">
        <v>1996</v>
      </c>
      <c r="F1228" s="35">
        <v>1.0164</v>
      </c>
      <c r="G1228" s="35">
        <v>2.9929999999999999</v>
      </c>
      <c r="H1228" s="35">
        <v>12.98</v>
      </c>
      <c r="I1228" s="35">
        <v>0.50349999999999995</v>
      </c>
      <c r="J1228" s="43">
        <f t="shared" si="501"/>
        <v>0.46321999999999997</v>
      </c>
      <c r="K1228" s="35">
        <v>184.15850222</v>
      </c>
    </row>
    <row r="1229" spans="2:11" x14ac:dyDescent="0.25">
      <c r="B1229" s="35" t="str">
        <f t="shared" si="500"/>
        <v>B1_8_1997</v>
      </c>
      <c r="C1229" s="35" t="s">
        <v>72</v>
      </c>
      <c r="D1229" s="35">
        <v>8</v>
      </c>
      <c r="E1229" s="35">
        <v>1997</v>
      </c>
      <c r="F1229" s="35">
        <v>1.0164</v>
      </c>
      <c r="G1229" s="35">
        <v>2.9929999999999999</v>
      </c>
      <c r="H1229" s="35">
        <v>12.98</v>
      </c>
      <c r="I1229" s="35">
        <v>0.50349999999999995</v>
      </c>
      <c r="J1229" s="43">
        <f t="shared" si="501"/>
        <v>0.46321999999999997</v>
      </c>
      <c r="K1229" s="35">
        <v>184.15850222</v>
      </c>
    </row>
    <row r="1230" spans="2:11" x14ac:dyDescent="0.25">
      <c r="B1230" s="35" t="str">
        <f t="shared" si="500"/>
        <v>B1_8_1998</v>
      </c>
      <c r="C1230" s="35" t="s">
        <v>72</v>
      </c>
      <c r="D1230" s="35">
        <v>8</v>
      </c>
      <c r="E1230" s="35">
        <v>1998</v>
      </c>
      <c r="F1230" s="35">
        <v>1.0164</v>
      </c>
      <c r="G1230" s="35">
        <v>2.9929999999999999</v>
      </c>
      <c r="H1230" s="35">
        <v>12.98</v>
      </c>
      <c r="I1230" s="35">
        <v>0.50349999999999995</v>
      </c>
      <c r="J1230" s="43">
        <f t="shared" si="501"/>
        <v>0.46321999999999997</v>
      </c>
      <c r="K1230" s="35">
        <v>184.15850222</v>
      </c>
    </row>
    <row r="1231" spans="2:11" x14ac:dyDescent="0.25">
      <c r="B1231" s="35" t="str">
        <f t="shared" si="500"/>
        <v>B1_8_1999</v>
      </c>
      <c r="C1231" s="35" t="s">
        <v>72</v>
      </c>
      <c r="D1231" s="35">
        <v>8</v>
      </c>
      <c r="E1231" s="35">
        <v>1999</v>
      </c>
      <c r="F1231" s="35">
        <v>0.82280000000000009</v>
      </c>
      <c r="G1231" s="35">
        <v>1.9710000000000001</v>
      </c>
      <c r="H1231" s="35">
        <v>9.6405999999999992</v>
      </c>
      <c r="I1231" s="35">
        <v>0.36099999999999999</v>
      </c>
      <c r="J1231" s="43">
        <f t="shared" si="501"/>
        <v>0.33212000000000003</v>
      </c>
      <c r="K1231" s="35">
        <v>184.15850222</v>
      </c>
    </row>
    <row r="1232" spans="2:11" x14ac:dyDescent="0.25">
      <c r="B1232" s="35" t="str">
        <f t="shared" si="500"/>
        <v>B1_8_2000</v>
      </c>
      <c r="C1232" s="35" t="s">
        <v>72</v>
      </c>
      <c r="D1232" s="35">
        <v>8</v>
      </c>
      <c r="E1232" s="35">
        <v>2000</v>
      </c>
      <c r="F1232" s="35">
        <v>0.82280000000000009</v>
      </c>
      <c r="G1232" s="35">
        <v>1.9710000000000001</v>
      </c>
      <c r="H1232" s="35">
        <v>7.3100000000000005</v>
      </c>
      <c r="I1232" s="35">
        <v>0.36099999999999999</v>
      </c>
      <c r="J1232" s="43">
        <f t="shared" si="501"/>
        <v>0.33212000000000003</v>
      </c>
      <c r="K1232" s="35">
        <v>184.15850222</v>
      </c>
    </row>
    <row r="1233" spans="2:11" x14ac:dyDescent="0.25">
      <c r="B1233" s="35" t="str">
        <f t="shared" si="500"/>
        <v>B1_8_2001</v>
      </c>
      <c r="C1233" s="35" t="s">
        <v>72</v>
      </c>
      <c r="D1233" s="35">
        <v>8</v>
      </c>
      <c r="E1233" s="35">
        <v>2001</v>
      </c>
      <c r="F1233" s="35">
        <v>0.82280000000000009</v>
      </c>
      <c r="G1233" s="35">
        <v>1.9710000000000001</v>
      </c>
      <c r="H1233" s="35">
        <v>7.3100000000000005</v>
      </c>
      <c r="I1233" s="35">
        <v>0.36099999999999999</v>
      </c>
      <c r="J1233" s="43">
        <f t="shared" si="501"/>
        <v>0.33212000000000003</v>
      </c>
      <c r="K1233" s="35">
        <v>184.15850222</v>
      </c>
    </row>
    <row r="1234" spans="2:11" x14ac:dyDescent="0.25">
      <c r="B1234" s="35" t="str">
        <f t="shared" si="500"/>
        <v>B1_8_2002</v>
      </c>
      <c r="C1234" s="35" t="s">
        <v>72</v>
      </c>
      <c r="D1234" s="35">
        <v>8</v>
      </c>
      <c r="E1234" s="35">
        <v>2002</v>
      </c>
      <c r="F1234" s="35">
        <v>0.82280000000000009</v>
      </c>
      <c r="G1234" s="35">
        <v>1.9710000000000001</v>
      </c>
      <c r="H1234" s="35">
        <v>7.3100000000000005</v>
      </c>
      <c r="I1234" s="35">
        <v>0.36099999999999999</v>
      </c>
      <c r="J1234" s="43">
        <f t="shared" si="501"/>
        <v>0.33212000000000003</v>
      </c>
      <c r="K1234" s="35">
        <v>184.15850222</v>
      </c>
    </row>
    <row r="1235" spans="2:11" x14ac:dyDescent="0.25">
      <c r="B1235" s="35" t="str">
        <f t="shared" si="500"/>
        <v>B1_8_2003</v>
      </c>
      <c r="C1235" s="35" t="s">
        <v>72</v>
      </c>
      <c r="D1235" s="35">
        <v>8</v>
      </c>
      <c r="E1235" s="35">
        <v>2003</v>
      </c>
      <c r="F1235" s="35">
        <v>0.82280000000000009</v>
      </c>
      <c r="G1235" s="35">
        <v>1.9710000000000001</v>
      </c>
      <c r="H1235" s="35">
        <v>7.3100000000000005</v>
      </c>
      <c r="I1235" s="35">
        <v>0.36099999999999999</v>
      </c>
      <c r="J1235" s="43">
        <f t="shared" si="501"/>
        <v>0.33212000000000003</v>
      </c>
      <c r="K1235" s="35">
        <v>184.15850222</v>
      </c>
    </row>
    <row r="1236" spans="2:11" x14ac:dyDescent="0.25">
      <c r="B1236" s="35" t="str">
        <f t="shared" si="500"/>
        <v>B1_8_2004</v>
      </c>
      <c r="C1236" s="35" t="s">
        <v>72</v>
      </c>
      <c r="D1236" s="35">
        <v>8</v>
      </c>
      <c r="E1236" s="35">
        <v>2004</v>
      </c>
      <c r="F1236" s="35">
        <v>0.82280000000000009</v>
      </c>
      <c r="G1236" s="35">
        <v>1.9710000000000001</v>
      </c>
      <c r="H1236" s="35">
        <v>7.3100000000000005</v>
      </c>
      <c r="I1236" s="35">
        <v>0.36099999999999999</v>
      </c>
      <c r="J1236" s="43">
        <f t="shared" si="501"/>
        <v>0.33212000000000003</v>
      </c>
      <c r="K1236" s="35">
        <v>184.15850222</v>
      </c>
    </row>
    <row r="1237" spans="2:11" x14ac:dyDescent="0.25">
      <c r="B1237" s="35" t="str">
        <f t="shared" si="500"/>
        <v>B1_8_2005</v>
      </c>
      <c r="C1237" s="35" t="s">
        <v>72</v>
      </c>
      <c r="D1237" s="35">
        <v>8</v>
      </c>
      <c r="E1237" s="35">
        <v>2005</v>
      </c>
      <c r="F1237" s="35">
        <v>0.82280000000000009</v>
      </c>
      <c r="G1237" s="35">
        <v>1.9710000000000001</v>
      </c>
      <c r="H1237" s="35">
        <v>7.3100000000000005</v>
      </c>
      <c r="I1237" s="35">
        <v>0.36099999999999999</v>
      </c>
      <c r="J1237" s="43">
        <f t="shared" si="501"/>
        <v>0.33212000000000003</v>
      </c>
      <c r="K1237" s="35">
        <v>184.15850222</v>
      </c>
    </row>
    <row r="1238" spans="2:11" x14ac:dyDescent="0.25">
      <c r="B1238" s="35" t="str">
        <f t="shared" si="500"/>
        <v>B1_8_2006</v>
      </c>
      <c r="C1238" s="35" t="s">
        <v>72</v>
      </c>
      <c r="D1238" s="35">
        <v>8</v>
      </c>
      <c r="E1238" s="35">
        <v>2006</v>
      </c>
      <c r="F1238" s="35">
        <v>0.82280000000000009</v>
      </c>
      <c r="G1238" s="35">
        <v>1.9710000000000001</v>
      </c>
      <c r="H1238" s="35">
        <v>7.3100000000000005</v>
      </c>
      <c r="I1238" s="35">
        <v>0.36099999999999999</v>
      </c>
      <c r="J1238" s="43">
        <f t="shared" si="501"/>
        <v>0.33212000000000003</v>
      </c>
      <c r="K1238" s="35">
        <v>184.15850222</v>
      </c>
    </row>
    <row r="1239" spans="2:11" x14ac:dyDescent="0.25">
      <c r="B1239" s="35" t="str">
        <f t="shared" si="500"/>
        <v>B1_8_2007</v>
      </c>
      <c r="C1239" s="35" t="s">
        <v>72</v>
      </c>
      <c r="D1239" s="35">
        <v>8</v>
      </c>
      <c r="E1239" s="35">
        <v>2007</v>
      </c>
      <c r="F1239" s="35">
        <v>0.82280000000000009</v>
      </c>
      <c r="G1239" s="35">
        <v>3.73</v>
      </c>
      <c r="H1239" s="35">
        <v>5.5289999999999999</v>
      </c>
      <c r="I1239" s="35">
        <v>0.2</v>
      </c>
      <c r="J1239" s="43">
        <f t="shared" si="501"/>
        <v>0.18400000000000002</v>
      </c>
      <c r="K1239" s="35">
        <v>184.15850222</v>
      </c>
    </row>
    <row r="1240" spans="2:11" x14ac:dyDescent="0.25">
      <c r="B1240" s="35" t="str">
        <f t="shared" si="500"/>
        <v>B1_8_2008</v>
      </c>
      <c r="C1240" s="35" t="s">
        <v>72</v>
      </c>
      <c r="D1240" s="35">
        <v>8</v>
      </c>
      <c r="E1240" s="35">
        <v>2008</v>
      </c>
      <c r="F1240" s="35">
        <v>0.82280000000000009</v>
      </c>
      <c r="G1240" s="35">
        <v>3.73</v>
      </c>
      <c r="H1240" s="35">
        <v>5.5289999999999999</v>
      </c>
      <c r="I1240" s="35">
        <v>0.2</v>
      </c>
      <c r="J1240" s="43">
        <f t="shared" si="501"/>
        <v>0.18400000000000002</v>
      </c>
      <c r="K1240" s="35">
        <v>184.15850222</v>
      </c>
    </row>
    <row r="1241" spans="2:11" x14ac:dyDescent="0.25">
      <c r="B1241" s="35" t="str">
        <f t="shared" si="500"/>
        <v>B1_8_2009</v>
      </c>
      <c r="C1241" s="35" t="s">
        <v>72</v>
      </c>
      <c r="D1241" s="35">
        <v>8</v>
      </c>
      <c r="E1241" s="35">
        <v>2009</v>
      </c>
      <c r="F1241" s="35">
        <v>0.82280000000000009</v>
      </c>
      <c r="G1241" s="35">
        <v>3.73</v>
      </c>
      <c r="H1241" s="35">
        <v>5.5289999999999999</v>
      </c>
      <c r="I1241" s="35">
        <v>0.2</v>
      </c>
      <c r="J1241" s="43">
        <f t="shared" si="501"/>
        <v>0.18400000000000002</v>
      </c>
      <c r="K1241" s="35">
        <v>184.15850222</v>
      </c>
    </row>
    <row r="1242" spans="2:11" x14ac:dyDescent="0.25">
      <c r="B1242" s="35" t="str">
        <f t="shared" si="500"/>
        <v>B1_8_2010</v>
      </c>
      <c r="C1242" s="35" t="s">
        <v>72</v>
      </c>
      <c r="D1242" s="35">
        <v>8</v>
      </c>
      <c r="E1242" s="35">
        <v>2010</v>
      </c>
      <c r="F1242" s="35">
        <v>0.82280000000000009</v>
      </c>
      <c r="G1242" s="35">
        <v>3.73</v>
      </c>
      <c r="H1242" s="35">
        <v>5.5289999999999999</v>
      </c>
      <c r="I1242" s="35">
        <v>0.2</v>
      </c>
      <c r="J1242" s="43">
        <f t="shared" si="501"/>
        <v>0.18400000000000002</v>
      </c>
      <c r="K1242" s="35">
        <v>184.15850222</v>
      </c>
    </row>
    <row r="1243" spans="2:11" x14ac:dyDescent="0.25">
      <c r="B1243" s="35" t="str">
        <f t="shared" si="500"/>
        <v>B1_8_2011</v>
      </c>
      <c r="C1243" s="35" t="s">
        <v>72</v>
      </c>
      <c r="D1243" s="35">
        <v>8</v>
      </c>
      <c r="E1243" s="35">
        <v>2011</v>
      </c>
      <c r="F1243" s="35">
        <v>0.82280000000000009</v>
      </c>
      <c r="G1243" s="35">
        <v>3.73</v>
      </c>
      <c r="H1243" s="35">
        <v>5.5289999999999999</v>
      </c>
      <c r="I1243" s="35">
        <v>0.2</v>
      </c>
      <c r="J1243" s="43">
        <f t="shared" si="501"/>
        <v>0.18400000000000002</v>
      </c>
      <c r="K1243" s="35">
        <v>184.15850222</v>
      </c>
    </row>
    <row r="1244" spans="2:11" x14ac:dyDescent="0.25">
      <c r="B1244" s="35" t="str">
        <f t="shared" si="500"/>
        <v>B1_8_2012</v>
      </c>
      <c r="C1244" s="35" t="s">
        <v>72</v>
      </c>
      <c r="D1244" s="35">
        <v>8</v>
      </c>
      <c r="E1244" s="35">
        <v>2012</v>
      </c>
      <c r="F1244" s="35">
        <v>0.82280000000000009</v>
      </c>
      <c r="G1244" s="35">
        <v>3.73</v>
      </c>
      <c r="H1244" s="35">
        <v>5.5289999999999999</v>
      </c>
      <c r="I1244" s="35">
        <v>0.2</v>
      </c>
      <c r="J1244" s="43">
        <f t="shared" si="501"/>
        <v>0.18400000000000002</v>
      </c>
      <c r="K1244" s="35">
        <v>184.15850222</v>
      </c>
    </row>
    <row r="1245" spans="2:11" x14ac:dyDescent="0.25">
      <c r="B1245" s="35" t="str">
        <f t="shared" si="500"/>
        <v>B1_8_2013</v>
      </c>
      <c r="C1245" s="35" t="s">
        <v>72</v>
      </c>
      <c r="D1245" s="35">
        <v>8</v>
      </c>
      <c r="E1245" s="35">
        <v>2013</v>
      </c>
      <c r="F1245" s="35">
        <v>0.82280000000000009</v>
      </c>
      <c r="G1245" s="35">
        <v>3.73</v>
      </c>
      <c r="H1245" s="35">
        <v>4.37</v>
      </c>
      <c r="I1245" s="35">
        <v>0.1</v>
      </c>
      <c r="J1245" s="43">
        <f t="shared" si="501"/>
        <v>9.2000000000000012E-2</v>
      </c>
      <c r="K1245" s="35">
        <v>184.15850222</v>
      </c>
    </row>
    <row r="1246" spans="2:11" x14ac:dyDescent="0.25">
      <c r="B1246" s="35" t="str">
        <f t="shared" si="500"/>
        <v>B1_8_2014</v>
      </c>
      <c r="C1246" s="35" t="s">
        <v>72</v>
      </c>
      <c r="D1246" s="35">
        <v>8</v>
      </c>
      <c r="E1246" s="35">
        <v>2014</v>
      </c>
      <c r="F1246" s="35">
        <v>0.82280000000000009</v>
      </c>
      <c r="G1246" s="35">
        <v>3.73</v>
      </c>
      <c r="H1246" s="35">
        <v>4.37</v>
      </c>
      <c r="I1246" s="35">
        <v>0.1</v>
      </c>
      <c r="J1246" s="43">
        <f t="shared" si="501"/>
        <v>9.2000000000000012E-2</v>
      </c>
      <c r="K1246" s="35">
        <v>184.15850222</v>
      </c>
    </row>
    <row r="1247" spans="2:11" x14ac:dyDescent="0.25">
      <c r="B1247" s="35" t="str">
        <f t="shared" si="500"/>
        <v>B1_8_2015</v>
      </c>
      <c r="C1247" s="35" t="s">
        <v>72</v>
      </c>
      <c r="D1247" s="35">
        <v>8</v>
      </c>
      <c r="E1247" s="35">
        <v>2015</v>
      </c>
      <c r="F1247" s="35">
        <v>0.82280000000000009</v>
      </c>
      <c r="G1247" s="35">
        <v>3.73</v>
      </c>
      <c r="H1247" s="35">
        <v>4.37</v>
      </c>
      <c r="I1247" s="35">
        <v>0.1</v>
      </c>
      <c r="J1247" s="43">
        <f t="shared" si="501"/>
        <v>9.2000000000000012E-2</v>
      </c>
      <c r="K1247" s="35">
        <v>184.15850222</v>
      </c>
    </row>
    <row r="1248" spans="2:11" x14ac:dyDescent="0.25">
      <c r="B1248" s="35" t="str">
        <f t="shared" si="500"/>
        <v>B1_8_2016</v>
      </c>
      <c r="C1248" s="35" t="s">
        <v>72</v>
      </c>
      <c r="D1248" s="35">
        <v>8</v>
      </c>
      <c r="E1248" s="35">
        <v>2016</v>
      </c>
      <c r="F1248" s="35">
        <v>0.214526466</v>
      </c>
      <c r="G1248" s="35">
        <v>3.73</v>
      </c>
      <c r="H1248" s="35">
        <v>1.3</v>
      </c>
      <c r="I1248" s="35">
        <v>0.03</v>
      </c>
      <c r="J1248" s="43">
        <f t="shared" si="501"/>
        <v>2.76E-2</v>
      </c>
      <c r="K1248" s="35">
        <v>184.15850222</v>
      </c>
    </row>
    <row r="1249" spans="2:11" x14ac:dyDescent="0.25">
      <c r="B1249" s="35" t="str">
        <f t="shared" si="500"/>
        <v>B1_8_2017</v>
      </c>
      <c r="C1249" s="35" t="s">
        <v>72</v>
      </c>
      <c r="D1249" s="35">
        <v>8</v>
      </c>
      <c r="E1249" s="35">
        <v>2017</v>
      </c>
      <c r="F1249" s="35">
        <v>0.214526466</v>
      </c>
      <c r="G1249" s="35">
        <v>3.73</v>
      </c>
      <c r="H1249" s="35">
        <v>1.3</v>
      </c>
      <c r="I1249" s="35">
        <v>0.03</v>
      </c>
      <c r="J1249" s="43">
        <f t="shared" si="501"/>
        <v>2.76E-2</v>
      </c>
      <c r="K1249" s="35">
        <v>184.15850222</v>
      </c>
    </row>
    <row r="1250" spans="2:11" x14ac:dyDescent="0.25">
      <c r="B1250" s="35" t="str">
        <f t="shared" si="500"/>
        <v>B1_8_2018</v>
      </c>
      <c r="C1250" s="35" t="s">
        <v>72</v>
      </c>
      <c r="D1250" s="35">
        <v>8</v>
      </c>
      <c r="E1250" s="35">
        <v>2018</v>
      </c>
      <c r="F1250" s="35">
        <v>0.214526466</v>
      </c>
      <c r="G1250" s="35">
        <v>3.73</v>
      </c>
      <c r="H1250" s="35">
        <v>1.3</v>
      </c>
      <c r="I1250" s="35">
        <v>0.03</v>
      </c>
      <c r="J1250" s="43">
        <f t="shared" si="501"/>
        <v>2.76E-2</v>
      </c>
      <c r="K1250" s="35">
        <v>184.15850222</v>
      </c>
    </row>
    <row r="1251" spans="2:11" x14ac:dyDescent="0.25">
      <c r="B1251" s="35" t="str">
        <f t="shared" si="500"/>
        <v>B1_8_2019</v>
      </c>
      <c r="C1251" s="35" t="s">
        <v>72</v>
      </c>
      <c r="D1251" s="35">
        <v>8</v>
      </c>
      <c r="E1251" s="35">
        <v>2019</v>
      </c>
      <c r="F1251" s="35">
        <v>0.214526466</v>
      </c>
      <c r="G1251" s="35">
        <v>3.73</v>
      </c>
      <c r="H1251" s="35">
        <v>1.3</v>
      </c>
      <c r="I1251" s="35">
        <v>0.03</v>
      </c>
      <c r="J1251" s="43">
        <f t="shared" si="501"/>
        <v>2.76E-2</v>
      </c>
      <c r="K1251" s="35">
        <v>184.15850222</v>
      </c>
    </row>
    <row r="1252" spans="2:11" x14ac:dyDescent="0.25">
      <c r="B1252" s="35" t="str">
        <f t="shared" si="500"/>
        <v>B1_8_2020</v>
      </c>
      <c r="C1252" s="35" t="s">
        <v>72</v>
      </c>
      <c r="D1252" s="35">
        <v>8</v>
      </c>
      <c r="E1252" s="35">
        <v>2020</v>
      </c>
      <c r="F1252" s="35">
        <v>0.214526466</v>
      </c>
      <c r="G1252" s="35">
        <v>3.73</v>
      </c>
      <c r="H1252" s="35">
        <v>1.3</v>
      </c>
      <c r="I1252" s="35">
        <v>0.03</v>
      </c>
      <c r="J1252" s="43">
        <f t="shared" si="501"/>
        <v>2.76E-2</v>
      </c>
      <c r="K1252" s="35">
        <v>184.15850222</v>
      </c>
    </row>
    <row r="1253" spans="2:11" x14ac:dyDescent="0.25">
      <c r="B1253" s="35" t="str">
        <f t="shared" si="500"/>
        <v>B1_9_1969</v>
      </c>
      <c r="C1253" s="35" t="s">
        <v>72</v>
      </c>
      <c r="D1253" s="35">
        <v>9</v>
      </c>
      <c r="E1253" s="35">
        <v>1969</v>
      </c>
      <c r="F1253" s="35">
        <v>1.5246</v>
      </c>
      <c r="G1253" s="35">
        <v>3.0659999999999998</v>
      </c>
      <c r="H1253" s="35">
        <v>16.52</v>
      </c>
      <c r="I1253" s="35">
        <v>0.70299999999999996</v>
      </c>
      <c r="J1253" s="43">
        <f t="shared" si="501"/>
        <v>0.64676</v>
      </c>
      <c r="K1253" s="35">
        <v>184.15850222</v>
      </c>
    </row>
    <row r="1254" spans="2:11" x14ac:dyDescent="0.25">
      <c r="B1254" s="35" t="str">
        <f t="shared" si="500"/>
        <v>B1_9_1970</v>
      </c>
      <c r="C1254" s="35" t="s">
        <v>72</v>
      </c>
      <c r="D1254" s="35">
        <v>9</v>
      </c>
      <c r="E1254" s="35">
        <v>1970</v>
      </c>
      <c r="F1254" s="35">
        <v>1.5246</v>
      </c>
      <c r="G1254" s="35">
        <v>3.0659999999999998</v>
      </c>
      <c r="H1254" s="35">
        <v>16.52</v>
      </c>
      <c r="I1254" s="35">
        <v>0.70299999999999996</v>
      </c>
      <c r="J1254" s="43">
        <f t="shared" si="501"/>
        <v>0.64676</v>
      </c>
      <c r="K1254" s="35">
        <v>184.15850222</v>
      </c>
    </row>
    <row r="1255" spans="2:11" x14ac:dyDescent="0.25">
      <c r="B1255" s="35" t="str">
        <f t="shared" si="500"/>
        <v>B1_9_1971</v>
      </c>
      <c r="C1255" s="35" t="s">
        <v>72</v>
      </c>
      <c r="D1255" s="35">
        <v>9</v>
      </c>
      <c r="E1255" s="35">
        <v>1971</v>
      </c>
      <c r="F1255" s="35">
        <v>1.2705</v>
      </c>
      <c r="G1255" s="35">
        <v>3.0659999999999998</v>
      </c>
      <c r="H1255" s="35">
        <v>15.34</v>
      </c>
      <c r="I1255" s="35">
        <v>0.59849999999999992</v>
      </c>
      <c r="J1255" s="43">
        <f t="shared" si="501"/>
        <v>0.55062</v>
      </c>
      <c r="K1255" s="35">
        <v>184.15850222</v>
      </c>
    </row>
    <row r="1256" spans="2:11" x14ac:dyDescent="0.25">
      <c r="B1256" s="35" t="str">
        <f t="shared" si="500"/>
        <v>B1_9_1972</v>
      </c>
      <c r="C1256" s="35" t="s">
        <v>72</v>
      </c>
      <c r="D1256" s="35">
        <v>9</v>
      </c>
      <c r="E1256" s="35">
        <v>1972</v>
      </c>
      <c r="F1256" s="35">
        <v>1.2705</v>
      </c>
      <c r="G1256" s="35">
        <v>3.0659999999999998</v>
      </c>
      <c r="H1256" s="35">
        <v>15.34</v>
      </c>
      <c r="I1256" s="35">
        <v>0.59849999999999992</v>
      </c>
      <c r="J1256" s="43">
        <f t="shared" si="501"/>
        <v>0.55062</v>
      </c>
      <c r="K1256" s="35">
        <v>184.15850222</v>
      </c>
    </row>
    <row r="1257" spans="2:11" x14ac:dyDescent="0.25">
      <c r="B1257" s="35" t="str">
        <f t="shared" si="500"/>
        <v>B1_9_1973</v>
      </c>
      <c r="C1257" s="35" t="s">
        <v>72</v>
      </c>
      <c r="D1257" s="35">
        <v>9</v>
      </c>
      <c r="E1257" s="35">
        <v>1973</v>
      </c>
      <c r="F1257" s="35">
        <v>1.2705</v>
      </c>
      <c r="G1257" s="35">
        <v>3.0659999999999998</v>
      </c>
      <c r="H1257" s="35">
        <v>15.34</v>
      </c>
      <c r="I1257" s="35">
        <v>0.59849999999999992</v>
      </c>
      <c r="J1257" s="43">
        <f t="shared" si="501"/>
        <v>0.55062</v>
      </c>
      <c r="K1257" s="35">
        <v>184.15850222</v>
      </c>
    </row>
    <row r="1258" spans="2:11" x14ac:dyDescent="0.25">
      <c r="B1258" s="35" t="str">
        <f t="shared" si="500"/>
        <v>B1_9_1974</v>
      </c>
      <c r="C1258" s="35" t="s">
        <v>72</v>
      </c>
      <c r="D1258" s="35">
        <v>9</v>
      </c>
      <c r="E1258" s="35">
        <v>1974</v>
      </c>
      <c r="F1258" s="35">
        <v>1.2705</v>
      </c>
      <c r="G1258" s="35">
        <v>3.0659999999999998</v>
      </c>
      <c r="H1258" s="35">
        <v>15.34</v>
      </c>
      <c r="I1258" s="35">
        <v>0.59849999999999992</v>
      </c>
      <c r="J1258" s="43">
        <f t="shared" si="501"/>
        <v>0.55062</v>
      </c>
      <c r="K1258" s="35">
        <v>184.15850222</v>
      </c>
    </row>
    <row r="1259" spans="2:11" x14ac:dyDescent="0.25">
      <c r="B1259" s="35" t="str">
        <f t="shared" si="500"/>
        <v>B1_9_1975</v>
      </c>
      <c r="C1259" s="35" t="s">
        <v>72</v>
      </c>
      <c r="D1259" s="35">
        <v>9</v>
      </c>
      <c r="E1259" s="35">
        <v>1975</v>
      </c>
      <c r="F1259" s="35">
        <v>1.2705</v>
      </c>
      <c r="G1259" s="35">
        <v>3.0659999999999998</v>
      </c>
      <c r="H1259" s="35">
        <v>15.34</v>
      </c>
      <c r="I1259" s="35">
        <v>0.59849999999999992</v>
      </c>
      <c r="J1259" s="43">
        <f t="shared" si="501"/>
        <v>0.55062</v>
      </c>
      <c r="K1259" s="35">
        <v>184.15850222</v>
      </c>
    </row>
    <row r="1260" spans="2:11" x14ac:dyDescent="0.25">
      <c r="B1260" s="35" t="str">
        <f t="shared" si="500"/>
        <v>B1_9_1976</v>
      </c>
      <c r="C1260" s="35" t="s">
        <v>72</v>
      </c>
      <c r="D1260" s="35">
        <v>9</v>
      </c>
      <c r="E1260" s="35">
        <v>1976</v>
      </c>
      <c r="F1260" s="35">
        <v>1.2705</v>
      </c>
      <c r="G1260" s="35">
        <v>3.0659999999999998</v>
      </c>
      <c r="H1260" s="35">
        <v>15.34</v>
      </c>
      <c r="I1260" s="35">
        <v>0.59849999999999992</v>
      </c>
      <c r="J1260" s="43">
        <f t="shared" si="501"/>
        <v>0.55062</v>
      </c>
      <c r="K1260" s="35">
        <v>184.15850222</v>
      </c>
    </row>
    <row r="1261" spans="2:11" x14ac:dyDescent="0.25">
      <c r="B1261" s="35" t="str">
        <f t="shared" si="500"/>
        <v>B1_9_1977</v>
      </c>
      <c r="C1261" s="35" t="s">
        <v>72</v>
      </c>
      <c r="D1261" s="35">
        <v>9</v>
      </c>
      <c r="E1261" s="35">
        <v>1977</v>
      </c>
      <c r="F1261" s="35">
        <v>1.2705</v>
      </c>
      <c r="G1261" s="35">
        <v>3.0659999999999998</v>
      </c>
      <c r="H1261" s="35">
        <v>15.34</v>
      </c>
      <c r="I1261" s="35">
        <v>0.59849999999999992</v>
      </c>
      <c r="J1261" s="43">
        <f t="shared" si="501"/>
        <v>0.55062</v>
      </c>
      <c r="K1261" s="35">
        <v>184.15850222</v>
      </c>
    </row>
    <row r="1262" spans="2:11" x14ac:dyDescent="0.25">
      <c r="B1262" s="35" t="str">
        <f t="shared" si="500"/>
        <v>B1_9_1978</v>
      </c>
      <c r="C1262" s="35" t="s">
        <v>72</v>
      </c>
      <c r="D1262" s="35">
        <v>9</v>
      </c>
      <c r="E1262" s="35">
        <v>1978</v>
      </c>
      <c r="F1262" s="35">
        <v>1.2705</v>
      </c>
      <c r="G1262" s="35">
        <v>3.0659999999999998</v>
      </c>
      <c r="H1262" s="35">
        <v>15.34</v>
      </c>
      <c r="I1262" s="35">
        <v>0.59849999999999992</v>
      </c>
      <c r="J1262" s="43">
        <f t="shared" si="501"/>
        <v>0.55062</v>
      </c>
      <c r="K1262" s="35">
        <v>184.15850222</v>
      </c>
    </row>
    <row r="1263" spans="2:11" x14ac:dyDescent="0.25">
      <c r="B1263" s="35" t="str">
        <f t="shared" si="500"/>
        <v>B1_9_1979</v>
      </c>
      <c r="C1263" s="35" t="s">
        <v>72</v>
      </c>
      <c r="D1263" s="35">
        <v>9</v>
      </c>
      <c r="E1263" s="35">
        <v>1979</v>
      </c>
      <c r="F1263" s="35">
        <v>1.1495</v>
      </c>
      <c r="G1263" s="35">
        <v>3.0659999999999998</v>
      </c>
      <c r="H1263" s="35">
        <v>14.16</v>
      </c>
      <c r="I1263" s="35">
        <v>0.50349999999999995</v>
      </c>
      <c r="J1263" s="43">
        <f t="shared" si="501"/>
        <v>0.46321999999999997</v>
      </c>
      <c r="K1263" s="35">
        <v>184.15850222</v>
      </c>
    </row>
    <row r="1264" spans="2:11" x14ac:dyDescent="0.25">
      <c r="B1264" s="35" t="str">
        <f t="shared" si="500"/>
        <v>B1_9_1980</v>
      </c>
      <c r="C1264" s="35" t="s">
        <v>72</v>
      </c>
      <c r="D1264" s="35">
        <v>9</v>
      </c>
      <c r="E1264" s="35">
        <v>1980</v>
      </c>
      <c r="F1264" s="35">
        <v>1.1495</v>
      </c>
      <c r="G1264" s="35">
        <v>3.0659999999999998</v>
      </c>
      <c r="H1264" s="35">
        <v>14.16</v>
      </c>
      <c r="I1264" s="35">
        <v>0.50349999999999995</v>
      </c>
      <c r="J1264" s="43">
        <f t="shared" si="501"/>
        <v>0.46321999999999997</v>
      </c>
      <c r="K1264" s="35">
        <v>184.15850222</v>
      </c>
    </row>
    <row r="1265" spans="2:11" x14ac:dyDescent="0.25">
      <c r="B1265" s="35" t="str">
        <f t="shared" si="500"/>
        <v>B1_9_1981</v>
      </c>
      <c r="C1265" s="35" t="s">
        <v>72</v>
      </c>
      <c r="D1265" s="35">
        <v>9</v>
      </c>
      <c r="E1265" s="35">
        <v>1981</v>
      </c>
      <c r="F1265" s="35">
        <v>1.1495</v>
      </c>
      <c r="G1265" s="35">
        <v>3.0659999999999998</v>
      </c>
      <c r="H1265" s="35">
        <v>14.16</v>
      </c>
      <c r="I1265" s="35">
        <v>0.50349999999999995</v>
      </c>
      <c r="J1265" s="43">
        <f t="shared" si="501"/>
        <v>0.46321999999999997</v>
      </c>
      <c r="K1265" s="35">
        <v>184.15850222</v>
      </c>
    </row>
    <row r="1266" spans="2:11" x14ac:dyDescent="0.25">
      <c r="B1266" s="35" t="str">
        <f t="shared" si="500"/>
        <v>B1_9_1982</v>
      </c>
      <c r="C1266" s="35" t="s">
        <v>72</v>
      </c>
      <c r="D1266" s="35">
        <v>9</v>
      </c>
      <c r="E1266" s="35">
        <v>1982</v>
      </c>
      <c r="F1266" s="35">
        <v>1.1495</v>
      </c>
      <c r="G1266" s="35">
        <v>3.0659999999999998</v>
      </c>
      <c r="H1266" s="35">
        <v>14.16</v>
      </c>
      <c r="I1266" s="35">
        <v>0.50349999999999995</v>
      </c>
      <c r="J1266" s="43">
        <f t="shared" si="501"/>
        <v>0.46321999999999997</v>
      </c>
      <c r="K1266" s="35">
        <v>184.15850222</v>
      </c>
    </row>
    <row r="1267" spans="2:11" x14ac:dyDescent="0.25">
      <c r="B1267" s="35" t="str">
        <f t="shared" si="500"/>
        <v>B1_9_1983</v>
      </c>
      <c r="C1267" s="35" t="s">
        <v>72</v>
      </c>
      <c r="D1267" s="35">
        <v>9</v>
      </c>
      <c r="E1267" s="35">
        <v>1983</v>
      </c>
      <c r="F1267" s="35">
        <v>1.1495</v>
      </c>
      <c r="G1267" s="35">
        <v>3.0659999999999998</v>
      </c>
      <c r="H1267" s="35">
        <v>14.16</v>
      </c>
      <c r="I1267" s="35">
        <v>0.50349999999999995</v>
      </c>
      <c r="J1267" s="43">
        <f t="shared" si="501"/>
        <v>0.46321999999999997</v>
      </c>
      <c r="K1267" s="35">
        <v>184.15850222</v>
      </c>
    </row>
    <row r="1268" spans="2:11" x14ac:dyDescent="0.25">
      <c r="B1268" s="35" t="str">
        <f t="shared" si="500"/>
        <v>B1_9_1984</v>
      </c>
      <c r="C1268" s="35" t="s">
        <v>72</v>
      </c>
      <c r="D1268" s="35">
        <v>9</v>
      </c>
      <c r="E1268" s="35">
        <v>1984</v>
      </c>
      <c r="F1268" s="35">
        <v>1.089</v>
      </c>
      <c r="G1268" s="35">
        <v>3.0659999999999998</v>
      </c>
      <c r="H1268" s="35">
        <v>12.98</v>
      </c>
      <c r="I1268" s="35">
        <v>0.50349999999999995</v>
      </c>
      <c r="J1268" s="43">
        <f t="shared" si="501"/>
        <v>0.46321999999999997</v>
      </c>
      <c r="K1268" s="35">
        <v>184.15850222</v>
      </c>
    </row>
    <row r="1269" spans="2:11" x14ac:dyDescent="0.25">
      <c r="B1269" s="35" t="str">
        <f t="shared" si="500"/>
        <v>B1_9_1985</v>
      </c>
      <c r="C1269" s="35" t="s">
        <v>72</v>
      </c>
      <c r="D1269" s="35">
        <v>9</v>
      </c>
      <c r="E1269" s="35">
        <v>1985</v>
      </c>
      <c r="F1269" s="35">
        <v>1.089</v>
      </c>
      <c r="G1269" s="35">
        <v>3.0659999999999998</v>
      </c>
      <c r="H1269" s="35">
        <v>12.98</v>
      </c>
      <c r="I1269" s="35">
        <v>0.50349999999999995</v>
      </c>
      <c r="J1269" s="43">
        <f t="shared" si="501"/>
        <v>0.46321999999999997</v>
      </c>
      <c r="K1269" s="35">
        <v>184.15850222</v>
      </c>
    </row>
    <row r="1270" spans="2:11" x14ac:dyDescent="0.25">
      <c r="B1270" s="35" t="str">
        <f t="shared" si="500"/>
        <v>B1_9_1986</v>
      </c>
      <c r="C1270" s="35" t="s">
        <v>72</v>
      </c>
      <c r="D1270" s="35">
        <v>9</v>
      </c>
      <c r="E1270" s="35">
        <v>1986</v>
      </c>
      <c r="F1270" s="35">
        <v>1.089</v>
      </c>
      <c r="G1270" s="35">
        <v>3.0659999999999998</v>
      </c>
      <c r="H1270" s="35">
        <v>12.98</v>
      </c>
      <c r="I1270" s="35">
        <v>0.50349999999999995</v>
      </c>
      <c r="J1270" s="43">
        <f t="shared" si="501"/>
        <v>0.46321999999999997</v>
      </c>
      <c r="K1270" s="35">
        <v>184.15850222</v>
      </c>
    </row>
    <row r="1271" spans="2:11" x14ac:dyDescent="0.25">
      <c r="B1271" s="35" t="str">
        <f t="shared" si="500"/>
        <v>B1_9_1987</v>
      </c>
      <c r="C1271" s="35" t="s">
        <v>72</v>
      </c>
      <c r="D1271" s="35">
        <v>9</v>
      </c>
      <c r="E1271" s="35">
        <v>1987</v>
      </c>
      <c r="F1271" s="35">
        <v>1.0164</v>
      </c>
      <c r="G1271" s="35">
        <v>2.9929999999999999</v>
      </c>
      <c r="H1271" s="35">
        <v>12.98</v>
      </c>
      <c r="I1271" s="35">
        <v>0.50349999999999995</v>
      </c>
      <c r="J1271" s="43">
        <f t="shared" si="501"/>
        <v>0.46321999999999997</v>
      </c>
      <c r="K1271" s="35">
        <v>184.15850222</v>
      </c>
    </row>
    <row r="1272" spans="2:11" x14ac:dyDescent="0.25">
      <c r="B1272" s="35" t="str">
        <f t="shared" si="500"/>
        <v>B1_9_1988</v>
      </c>
      <c r="C1272" s="35" t="s">
        <v>72</v>
      </c>
      <c r="D1272" s="35">
        <v>9</v>
      </c>
      <c r="E1272" s="35">
        <v>1988</v>
      </c>
      <c r="F1272" s="35">
        <v>1.0164</v>
      </c>
      <c r="G1272" s="35">
        <v>2.9929999999999999</v>
      </c>
      <c r="H1272" s="35">
        <v>12.98</v>
      </c>
      <c r="I1272" s="35">
        <v>0.50349999999999995</v>
      </c>
      <c r="J1272" s="43">
        <f t="shared" si="501"/>
        <v>0.46321999999999997</v>
      </c>
      <c r="K1272" s="35">
        <v>184.15850222</v>
      </c>
    </row>
    <row r="1273" spans="2:11" x14ac:dyDescent="0.25">
      <c r="B1273" s="35" t="str">
        <f t="shared" si="500"/>
        <v>B1_9_1989</v>
      </c>
      <c r="C1273" s="35" t="s">
        <v>72</v>
      </c>
      <c r="D1273" s="35">
        <v>9</v>
      </c>
      <c r="E1273" s="35">
        <v>1989</v>
      </c>
      <c r="F1273" s="35">
        <v>1.0164</v>
      </c>
      <c r="G1273" s="35">
        <v>2.9929999999999999</v>
      </c>
      <c r="H1273" s="35">
        <v>12.98</v>
      </c>
      <c r="I1273" s="35">
        <v>0.50349999999999995</v>
      </c>
      <c r="J1273" s="43">
        <f t="shared" si="501"/>
        <v>0.46321999999999997</v>
      </c>
      <c r="K1273" s="35">
        <v>184.15850222</v>
      </c>
    </row>
    <row r="1274" spans="2:11" x14ac:dyDescent="0.25">
      <c r="B1274" s="35" t="str">
        <f t="shared" si="500"/>
        <v>B1_9_1990</v>
      </c>
      <c r="C1274" s="35" t="s">
        <v>72</v>
      </c>
      <c r="D1274" s="35">
        <v>9</v>
      </c>
      <c r="E1274" s="35">
        <v>1990</v>
      </c>
      <c r="F1274" s="35">
        <v>1.0164</v>
      </c>
      <c r="G1274" s="35">
        <v>2.9929999999999999</v>
      </c>
      <c r="H1274" s="35">
        <v>12.98</v>
      </c>
      <c r="I1274" s="35">
        <v>0.50349999999999995</v>
      </c>
      <c r="J1274" s="43">
        <f t="shared" si="501"/>
        <v>0.46321999999999997</v>
      </c>
      <c r="K1274" s="35">
        <v>184.15850222</v>
      </c>
    </row>
    <row r="1275" spans="2:11" x14ac:dyDescent="0.25">
      <c r="B1275" s="35" t="str">
        <f t="shared" si="500"/>
        <v>B1_9_1991</v>
      </c>
      <c r="C1275" s="35" t="s">
        <v>72</v>
      </c>
      <c r="D1275" s="35">
        <v>9</v>
      </c>
      <c r="E1275" s="35">
        <v>1991</v>
      </c>
      <c r="F1275" s="35">
        <v>1.0164</v>
      </c>
      <c r="G1275" s="35">
        <v>2.9929999999999999</v>
      </c>
      <c r="H1275" s="35">
        <v>12.98</v>
      </c>
      <c r="I1275" s="35">
        <v>0.50349999999999995</v>
      </c>
      <c r="J1275" s="43">
        <f t="shared" si="501"/>
        <v>0.46321999999999997</v>
      </c>
      <c r="K1275" s="35">
        <v>184.15850222</v>
      </c>
    </row>
    <row r="1276" spans="2:11" x14ac:dyDescent="0.25">
      <c r="B1276" s="35" t="str">
        <f t="shared" si="500"/>
        <v>B1_9_1992</v>
      </c>
      <c r="C1276" s="35" t="s">
        <v>72</v>
      </c>
      <c r="D1276" s="35">
        <v>9</v>
      </c>
      <c r="E1276" s="35">
        <v>1992</v>
      </c>
      <c r="F1276" s="35">
        <v>1.0164</v>
      </c>
      <c r="G1276" s="35">
        <v>2.9929999999999999</v>
      </c>
      <c r="H1276" s="35">
        <v>12.98</v>
      </c>
      <c r="I1276" s="35">
        <v>0.50349999999999995</v>
      </c>
      <c r="J1276" s="43">
        <f t="shared" si="501"/>
        <v>0.46321999999999997</v>
      </c>
      <c r="K1276" s="35">
        <v>184.15850222</v>
      </c>
    </row>
    <row r="1277" spans="2:11" x14ac:dyDescent="0.25">
      <c r="B1277" s="35" t="str">
        <f t="shared" si="500"/>
        <v>B1_9_1993</v>
      </c>
      <c r="C1277" s="35" t="s">
        <v>72</v>
      </c>
      <c r="D1277" s="35">
        <v>9</v>
      </c>
      <c r="E1277" s="35">
        <v>1993</v>
      </c>
      <c r="F1277" s="35">
        <v>1.0164</v>
      </c>
      <c r="G1277" s="35">
        <v>2.9929999999999999</v>
      </c>
      <c r="H1277" s="35">
        <v>12.98</v>
      </c>
      <c r="I1277" s="35">
        <v>0.50349999999999995</v>
      </c>
      <c r="J1277" s="43">
        <f t="shared" si="501"/>
        <v>0.46321999999999997</v>
      </c>
      <c r="K1277" s="35">
        <v>184.15850222</v>
      </c>
    </row>
    <row r="1278" spans="2:11" x14ac:dyDescent="0.25">
      <c r="B1278" s="35" t="str">
        <f t="shared" si="500"/>
        <v>B1_9_1994</v>
      </c>
      <c r="C1278" s="35" t="s">
        <v>72</v>
      </c>
      <c r="D1278" s="35">
        <v>9</v>
      </c>
      <c r="E1278" s="35">
        <v>1994</v>
      </c>
      <c r="F1278" s="35">
        <v>1.0164</v>
      </c>
      <c r="G1278" s="35">
        <v>2.9929999999999999</v>
      </c>
      <c r="H1278" s="35">
        <v>12.98</v>
      </c>
      <c r="I1278" s="35">
        <v>0.50349999999999995</v>
      </c>
      <c r="J1278" s="43">
        <f t="shared" si="501"/>
        <v>0.46321999999999997</v>
      </c>
      <c r="K1278" s="35">
        <v>184.15850222</v>
      </c>
    </row>
    <row r="1279" spans="2:11" x14ac:dyDescent="0.25">
      <c r="B1279" s="35" t="str">
        <f t="shared" si="500"/>
        <v>B1_9_1995</v>
      </c>
      <c r="C1279" s="35" t="s">
        <v>72</v>
      </c>
      <c r="D1279" s="35">
        <v>9</v>
      </c>
      <c r="E1279" s="35">
        <v>1995</v>
      </c>
      <c r="F1279" s="35">
        <v>1.0164</v>
      </c>
      <c r="G1279" s="35">
        <v>2.9929999999999999</v>
      </c>
      <c r="H1279" s="35">
        <v>12.98</v>
      </c>
      <c r="I1279" s="35">
        <v>0.50349999999999995</v>
      </c>
      <c r="J1279" s="43">
        <f t="shared" si="501"/>
        <v>0.46321999999999997</v>
      </c>
      <c r="K1279" s="35">
        <v>184.15850222</v>
      </c>
    </row>
    <row r="1280" spans="2:11" x14ac:dyDescent="0.25">
      <c r="B1280" s="35" t="str">
        <f t="shared" si="500"/>
        <v>B1_9_1996</v>
      </c>
      <c r="C1280" s="35" t="s">
        <v>72</v>
      </c>
      <c r="D1280" s="35">
        <v>9</v>
      </c>
      <c r="E1280" s="35">
        <v>1996</v>
      </c>
      <c r="F1280" s="35">
        <v>1.0164</v>
      </c>
      <c r="G1280" s="35">
        <v>2.9929999999999999</v>
      </c>
      <c r="H1280" s="35">
        <v>12.98</v>
      </c>
      <c r="I1280" s="35">
        <v>0.50349999999999995</v>
      </c>
      <c r="J1280" s="43">
        <f t="shared" si="501"/>
        <v>0.46321999999999997</v>
      </c>
      <c r="K1280" s="35">
        <v>184.15850222</v>
      </c>
    </row>
    <row r="1281" spans="2:11" x14ac:dyDescent="0.25">
      <c r="B1281" s="35" t="str">
        <f t="shared" si="500"/>
        <v>B1_9_1997</v>
      </c>
      <c r="C1281" s="35" t="s">
        <v>72</v>
      </c>
      <c r="D1281" s="35">
        <v>9</v>
      </c>
      <c r="E1281" s="35">
        <v>1997</v>
      </c>
      <c r="F1281" s="35">
        <v>1.0164</v>
      </c>
      <c r="G1281" s="35">
        <v>2.9929999999999999</v>
      </c>
      <c r="H1281" s="35">
        <v>12.98</v>
      </c>
      <c r="I1281" s="35">
        <v>0.50349999999999995</v>
      </c>
      <c r="J1281" s="43">
        <f t="shared" si="501"/>
        <v>0.46321999999999997</v>
      </c>
      <c r="K1281" s="35">
        <v>184.15850222</v>
      </c>
    </row>
    <row r="1282" spans="2:11" x14ac:dyDescent="0.25">
      <c r="B1282" s="35" t="str">
        <f t="shared" si="500"/>
        <v>B1_9_1998</v>
      </c>
      <c r="C1282" s="35" t="s">
        <v>72</v>
      </c>
      <c r="D1282" s="35">
        <v>9</v>
      </c>
      <c r="E1282" s="35">
        <v>1998</v>
      </c>
      <c r="F1282" s="35">
        <v>1.0164</v>
      </c>
      <c r="G1282" s="35">
        <v>2.9929999999999999</v>
      </c>
      <c r="H1282" s="35">
        <v>12.98</v>
      </c>
      <c r="I1282" s="35">
        <v>0.50349999999999995</v>
      </c>
      <c r="J1282" s="43">
        <f t="shared" si="501"/>
        <v>0.46321999999999997</v>
      </c>
      <c r="K1282" s="35">
        <v>184.15850222</v>
      </c>
    </row>
    <row r="1283" spans="2:11" x14ac:dyDescent="0.25">
      <c r="B1283" s="35" t="str">
        <f t="shared" si="500"/>
        <v>B1_9_1999</v>
      </c>
      <c r="C1283" s="35" t="s">
        <v>72</v>
      </c>
      <c r="D1283" s="35">
        <v>9</v>
      </c>
      <c r="E1283" s="35">
        <v>1999</v>
      </c>
      <c r="F1283" s="35">
        <v>0.82280000000000009</v>
      </c>
      <c r="G1283" s="35">
        <v>1.9710000000000001</v>
      </c>
      <c r="H1283" s="35">
        <v>9.6405999999999992</v>
      </c>
      <c r="I1283" s="35">
        <v>0.36099999999999999</v>
      </c>
      <c r="J1283" s="43">
        <f t="shared" si="501"/>
        <v>0.33212000000000003</v>
      </c>
      <c r="K1283" s="35">
        <v>184.15850222</v>
      </c>
    </row>
    <row r="1284" spans="2:11" x14ac:dyDescent="0.25">
      <c r="B1284" s="35" t="str">
        <f t="shared" si="500"/>
        <v>B1_9_2000</v>
      </c>
      <c r="C1284" s="35" t="s">
        <v>72</v>
      </c>
      <c r="D1284" s="35">
        <v>9</v>
      </c>
      <c r="E1284" s="35">
        <v>2000</v>
      </c>
      <c r="F1284" s="35">
        <v>0.82280000000000009</v>
      </c>
      <c r="G1284" s="35">
        <v>1.9710000000000001</v>
      </c>
      <c r="H1284" s="35">
        <v>7.3100000000000005</v>
      </c>
      <c r="I1284" s="35">
        <v>0.36099999999999999</v>
      </c>
      <c r="J1284" s="43">
        <f t="shared" si="501"/>
        <v>0.33212000000000003</v>
      </c>
      <c r="K1284" s="35">
        <v>184.15850222</v>
      </c>
    </row>
    <row r="1285" spans="2:11" x14ac:dyDescent="0.25">
      <c r="B1285" s="35" t="str">
        <f t="shared" si="500"/>
        <v>B1_9_2001</v>
      </c>
      <c r="C1285" s="35" t="s">
        <v>72</v>
      </c>
      <c r="D1285" s="35">
        <v>9</v>
      </c>
      <c r="E1285" s="35">
        <v>2001</v>
      </c>
      <c r="F1285" s="35">
        <v>0.82280000000000009</v>
      </c>
      <c r="G1285" s="35">
        <v>1.9710000000000001</v>
      </c>
      <c r="H1285" s="35">
        <v>7.3100000000000005</v>
      </c>
      <c r="I1285" s="35">
        <v>0.36099999999999999</v>
      </c>
      <c r="J1285" s="43">
        <f t="shared" si="501"/>
        <v>0.33212000000000003</v>
      </c>
      <c r="K1285" s="35">
        <v>184.15850222</v>
      </c>
    </row>
    <row r="1286" spans="2:11" x14ac:dyDescent="0.25">
      <c r="B1286" s="35" t="str">
        <f t="shared" si="500"/>
        <v>B1_9_2002</v>
      </c>
      <c r="C1286" s="35" t="s">
        <v>72</v>
      </c>
      <c r="D1286" s="35">
        <v>9</v>
      </c>
      <c r="E1286" s="35">
        <v>2002</v>
      </c>
      <c r="F1286" s="35">
        <v>0.82280000000000009</v>
      </c>
      <c r="G1286" s="35">
        <v>1.9710000000000001</v>
      </c>
      <c r="H1286" s="35">
        <v>7.3100000000000005</v>
      </c>
      <c r="I1286" s="35">
        <v>0.36099999999999999</v>
      </c>
      <c r="J1286" s="43">
        <f t="shared" si="501"/>
        <v>0.33212000000000003</v>
      </c>
      <c r="K1286" s="35">
        <v>184.15850222</v>
      </c>
    </row>
    <row r="1287" spans="2:11" x14ac:dyDescent="0.25">
      <c r="B1287" s="35" t="str">
        <f t="shared" si="500"/>
        <v>B1_9_2003</v>
      </c>
      <c r="C1287" s="35" t="s">
        <v>72</v>
      </c>
      <c r="D1287" s="35">
        <v>9</v>
      </c>
      <c r="E1287" s="35">
        <v>2003</v>
      </c>
      <c r="F1287" s="35">
        <v>0.82280000000000009</v>
      </c>
      <c r="G1287" s="35">
        <v>1.9710000000000001</v>
      </c>
      <c r="H1287" s="35">
        <v>7.3100000000000005</v>
      </c>
      <c r="I1287" s="35">
        <v>0.36099999999999999</v>
      </c>
      <c r="J1287" s="43">
        <f t="shared" si="501"/>
        <v>0.33212000000000003</v>
      </c>
      <c r="K1287" s="35">
        <v>184.15850222</v>
      </c>
    </row>
    <row r="1288" spans="2:11" x14ac:dyDescent="0.25">
      <c r="B1288" s="35" t="str">
        <f t="shared" si="500"/>
        <v>B1_9_2004</v>
      </c>
      <c r="C1288" s="35" t="s">
        <v>72</v>
      </c>
      <c r="D1288" s="35">
        <v>9</v>
      </c>
      <c r="E1288" s="35">
        <v>2004</v>
      </c>
      <c r="F1288" s="35">
        <v>0.82280000000000009</v>
      </c>
      <c r="G1288" s="35">
        <v>1.9710000000000001</v>
      </c>
      <c r="H1288" s="35">
        <v>7.3100000000000005</v>
      </c>
      <c r="I1288" s="35">
        <v>0.36099999999999999</v>
      </c>
      <c r="J1288" s="43">
        <f t="shared" si="501"/>
        <v>0.33212000000000003</v>
      </c>
      <c r="K1288" s="35">
        <v>184.15850222</v>
      </c>
    </row>
    <row r="1289" spans="2:11" x14ac:dyDescent="0.25">
      <c r="B1289" s="35" t="str">
        <f t="shared" si="500"/>
        <v>B1_9_2005</v>
      </c>
      <c r="C1289" s="35" t="s">
        <v>72</v>
      </c>
      <c r="D1289" s="35">
        <v>9</v>
      </c>
      <c r="E1289" s="35">
        <v>2005</v>
      </c>
      <c r="F1289" s="35">
        <v>0.82280000000000009</v>
      </c>
      <c r="G1289" s="35">
        <v>1.9710000000000001</v>
      </c>
      <c r="H1289" s="35">
        <v>7.3100000000000005</v>
      </c>
      <c r="I1289" s="35">
        <v>0.36099999999999999</v>
      </c>
      <c r="J1289" s="43">
        <f t="shared" si="501"/>
        <v>0.33212000000000003</v>
      </c>
      <c r="K1289" s="35">
        <v>184.15850222</v>
      </c>
    </row>
    <row r="1290" spans="2:11" x14ac:dyDescent="0.25">
      <c r="B1290" s="35" t="str">
        <f t="shared" ref="B1290:B1353" si="502">C1290&amp;"_"&amp;D1290&amp;"_"&amp;E1290</f>
        <v>B1_9_2006</v>
      </c>
      <c r="C1290" s="35" t="s">
        <v>72</v>
      </c>
      <c r="D1290" s="35">
        <v>9</v>
      </c>
      <c r="E1290" s="35">
        <v>2006</v>
      </c>
      <c r="F1290" s="35">
        <v>0.82280000000000009</v>
      </c>
      <c r="G1290" s="35">
        <v>1.9710000000000001</v>
      </c>
      <c r="H1290" s="35">
        <v>7.3100000000000005</v>
      </c>
      <c r="I1290" s="35">
        <v>0.36099999999999999</v>
      </c>
      <c r="J1290" s="43">
        <f t="shared" ref="J1290:J1353" si="503">0.92*I1290</f>
        <v>0.33212000000000003</v>
      </c>
      <c r="K1290" s="35">
        <v>184.15850222</v>
      </c>
    </row>
    <row r="1291" spans="2:11" x14ac:dyDescent="0.25">
      <c r="B1291" s="35" t="str">
        <f t="shared" si="502"/>
        <v>B1_9_2007</v>
      </c>
      <c r="C1291" s="35" t="s">
        <v>72</v>
      </c>
      <c r="D1291" s="35">
        <v>9</v>
      </c>
      <c r="E1291" s="35">
        <v>2007</v>
      </c>
      <c r="F1291" s="35">
        <v>0.82280000000000009</v>
      </c>
      <c r="G1291" s="35">
        <v>3.73</v>
      </c>
      <c r="H1291" s="35">
        <v>5.5289999999999999</v>
      </c>
      <c r="I1291" s="35">
        <v>0.2</v>
      </c>
      <c r="J1291" s="43">
        <f t="shared" si="503"/>
        <v>0.18400000000000002</v>
      </c>
      <c r="K1291" s="35">
        <v>184.15850222</v>
      </c>
    </row>
    <row r="1292" spans="2:11" x14ac:dyDescent="0.25">
      <c r="B1292" s="35" t="str">
        <f t="shared" si="502"/>
        <v>B1_9_2008</v>
      </c>
      <c r="C1292" s="35" t="s">
        <v>72</v>
      </c>
      <c r="D1292" s="35">
        <v>9</v>
      </c>
      <c r="E1292" s="35">
        <v>2008</v>
      </c>
      <c r="F1292" s="35">
        <v>0.82280000000000009</v>
      </c>
      <c r="G1292" s="35">
        <v>3.73</v>
      </c>
      <c r="H1292" s="35">
        <v>5.5289999999999999</v>
      </c>
      <c r="I1292" s="35">
        <v>0.2</v>
      </c>
      <c r="J1292" s="43">
        <f t="shared" si="503"/>
        <v>0.18400000000000002</v>
      </c>
      <c r="K1292" s="35">
        <v>184.15850222</v>
      </c>
    </row>
    <row r="1293" spans="2:11" x14ac:dyDescent="0.25">
      <c r="B1293" s="35" t="str">
        <f t="shared" si="502"/>
        <v>B1_9_2009</v>
      </c>
      <c r="C1293" s="35" t="s">
        <v>72</v>
      </c>
      <c r="D1293" s="35">
        <v>9</v>
      </c>
      <c r="E1293" s="35">
        <v>2009</v>
      </c>
      <c r="F1293" s="35">
        <v>0.82280000000000009</v>
      </c>
      <c r="G1293" s="35">
        <v>3.73</v>
      </c>
      <c r="H1293" s="35">
        <v>5.5289999999999999</v>
      </c>
      <c r="I1293" s="35">
        <v>0.2</v>
      </c>
      <c r="J1293" s="43">
        <f t="shared" si="503"/>
        <v>0.18400000000000002</v>
      </c>
      <c r="K1293" s="35">
        <v>184.15850222</v>
      </c>
    </row>
    <row r="1294" spans="2:11" x14ac:dyDescent="0.25">
      <c r="B1294" s="35" t="str">
        <f t="shared" si="502"/>
        <v>B1_9_2010</v>
      </c>
      <c r="C1294" s="35" t="s">
        <v>72</v>
      </c>
      <c r="D1294" s="35">
        <v>9</v>
      </c>
      <c r="E1294" s="35">
        <v>2010</v>
      </c>
      <c r="F1294" s="35">
        <v>0.82280000000000009</v>
      </c>
      <c r="G1294" s="35">
        <v>3.73</v>
      </c>
      <c r="H1294" s="35">
        <v>5.5289999999999999</v>
      </c>
      <c r="I1294" s="35">
        <v>0.2</v>
      </c>
      <c r="J1294" s="43">
        <f t="shared" si="503"/>
        <v>0.18400000000000002</v>
      </c>
      <c r="K1294" s="35">
        <v>184.15850222</v>
      </c>
    </row>
    <row r="1295" spans="2:11" x14ac:dyDescent="0.25">
      <c r="B1295" s="35" t="str">
        <f t="shared" si="502"/>
        <v>B1_9_2011</v>
      </c>
      <c r="C1295" s="35" t="s">
        <v>72</v>
      </c>
      <c r="D1295" s="35">
        <v>9</v>
      </c>
      <c r="E1295" s="35">
        <v>2011</v>
      </c>
      <c r="F1295" s="35">
        <v>0.82280000000000009</v>
      </c>
      <c r="G1295" s="35">
        <v>3.73</v>
      </c>
      <c r="H1295" s="35">
        <v>5.5289999999999999</v>
      </c>
      <c r="I1295" s="35">
        <v>0.2</v>
      </c>
      <c r="J1295" s="43">
        <f t="shared" si="503"/>
        <v>0.18400000000000002</v>
      </c>
      <c r="K1295" s="35">
        <v>184.15850222</v>
      </c>
    </row>
    <row r="1296" spans="2:11" x14ac:dyDescent="0.25">
      <c r="B1296" s="35" t="str">
        <f t="shared" si="502"/>
        <v>B1_9_2012</v>
      </c>
      <c r="C1296" s="35" t="s">
        <v>72</v>
      </c>
      <c r="D1296" s="35">
        <v>9</v>
      </c>
      <c r="E1296" s="35">
        <v>2012</v>
      </c>
      <c r="F1296" s="35">
        <v>0.82280000000000009</v>
      </c>
      <c r="G1296" s="35">
        <v>3.73</v>
      </c>
      <c r="H1296" s="35">
        <v>5.5289999999999999</v>
      </c>
      <c r="I1296" s="35">
        <v>0.2</v>
      </c>
      <c r="J1296" s="43">
        <f t="shared" si="503"/>
        <v>0.18400000000000002</v>
      </c>
      <c r="K1296" s="35">
        <v>184.15850222</v>
      </c>
    </row>
    <row r="1297" spans="2:11" x14ac:dyDescent="0.25">
      <c r="B1297" s="35" t="str">
        <f t="shared" si="502"/>
        <v>B1_9_2013</v>
      </c>
      <c r="C1297" s="35" t="s">
        <v>72</v>
      </c>
      <c r="D1297" s="35">
        <v>9</v>
      </c>
      <c r="E1297" s="35">
        <v>2013</v>
      </c>
      <c r="F1297" s="35">
        <v>0.82280000000000009</v>
      </c>
      <c r="G1297" s="35">
        <v>3.73</v>
      </c>
      <c r="H1297" s="35">
        <v>5.5289999999999999</v>
      </c>
      <c r="I1297" s="35">
        <v>0.2</v>
      </c>
      <c r="J1297" s="43">
        <f t="shared" si="503"/>
        <v>0.18400000000000002</v>
      </c>
      <c r="K1297" s="35">
        <v>184.15850222</v>
      </c>
    </row>
    <row r="1298" spans="2:11" x14ac:dyDescent="0.25">
      <c r="B1298" s="35" t="str">
        <f t="shared" si="502"/>
        <v>B1_9_2014</v>
      </c>
      <c r="C1298" s="35" t="s">
        <v>72</v>
      </c>
      <c r="D1298" s="35">
        <v>9</v>
      </c>
      <c r="E1298" s="35">
        <v>2014</v>
      </c>
      <c r="F1298" s="35">
        <v>0.82280000000000009</v>
      </c>
      <c r="G1298" s="35">
        <v>3.73</v>
      </c>
      <c r="H1298" s="35">
        <v>4.9400000000000004</v>
      </c>
      <c r="I1298" s="35">
        <v>0.25</v>
      </c>
      <c r="J1298" s="43">
        <f t="shared" si="503"/>
        <v>0.23</v>
      </c>
      <c r="K1298" s="35">
        <v>184.15850222</v>
      </c>
    </row>
    <row r="1299" spans="2:11" x14ac:dyDescent="0.25">
      <c r="B1299" s="35" t="str">
        <f t="shared" si="502"/>
        <v>B1_9_2015</v>
      </c>
      <c r="C1299" s="35" t="s">
        <v>72</v>
      </c>
      <c r="D1299" s="35">
        <v>9</v>
      </c>
      <c r="E1299" s="35">
        <v>2015</v>
      </c>
      <c r="F1299" s="35">
        <v>0.82280000000000009</v>
      </c>
      <c r="G1299" s="35">
        <v>3.73</v>
      </c>
      <c r="H1299" s="35">
        <v>4.9400000000000004</v>
      </c>
      <c r="I1299" s="35">
        <v>0.25</v>
      </c>
      <c r="J1299" s="43">
        <f t="shared" si="503"/>
        <v>0.23</v>
      </c>
      <c r="K1299" s="35">
        <v>184.15850222</v>
      </c>
    </row>
    <row r="1300" spans="2:11" x14ac:dyDescent="0.25">
      <c r="B1300" s="35" t="str">
        <f t="shared" si="502"/>
        <v>B1_9_2016</v>
      </c>
      <c r="C1300" s="35" t="s">
        <v>72</v>
      </c>
      <c r="D1300" s="35">
        <v>9</v>
      </c>
      <c r="E1300" s="35">
        <v>2016</v>
      </c>
      <c r="F1300" s="35">
        <v>0.214526466</v>
      </c>
      <c r="G1300" s="35">
        <v>3.73</v>
      </c>
      <c r="H1300" s="35">
        <v>1.3</v>
      </c>
      <c r="I1300" s="35">
        <v>0.03</v>
      </c>
      <c r="J1300" s="43">
        <f t="shared" si="503"/>
        <v>2.76E-2</v>
      </c>
      <c r="K1300" s="35">
        <v>184.15850222</v>
      </c>
    </row>
    <row r="1301" spans="2:11" x14ac:dyDescent="0.25">
      <c r="B1301" s="35" t="str">
        <f t="shared" si="502"/>
        <v>B1_9_2017</v>
      </c>
      <c r="C1301" s="35" t="s">
        <v>72</v>
      </c>
      <c r="D1301" s="35">
        <v>9</v>
      </c>
      <c r="E1301" s="35">
        <v>2017</v>
      </c>
      <c r="F1301" s="35">
        <v>0.214526466</v>
      </c>
      <c r="G1301" s="35">
        <v>3.73</v>
      </c>
      <c r="H1301" s="35">
        <v>1.3</v>
      </c>
      <c r="I1301" s="35">
        <v>0.03</v>
      </c>
      <c r="J1301" s="43">
        <f t="shared" si="503"/>
        <v>2.76E-2</v>
      </c>
      <c r="K1301" s="35">
        <v>184.15850222</v>
      </c>
    </row>
    <row r="1302" spans="2:11" x14ac:dyDescent="0.25">
      <c r="B1302" s="35" t="str">
        <f t="shared" si="502"/>
        <v>B1_9_2018</v>
      </c>
      <c r="C1302" s="35" t="s">
        <v>72</v>
      </c>
      <c r="D1302" s="35">
        <v>9</v>
      </c>
      <c r="E1302" s="35">
        <v>2018</v>
      </c>
      <c r="F1302" s="35">
        <v>0.214526466</v>
      </c>
      <c r="G1302" s="35">
        <v>3.73</v>
      </c>
      <c r="H1302" s="35">
        <v>1.3</v>
      </c>
      <c r="I1302" s="35">
        <v>0.03</v>
      </c>
      <c r="J1302" s="43">
        <f t="shared" si="503"/>
        <v>2.76E-2</v>
      </c>
      <c r="K1302" s="35">
        <v>184.15850222</v>
      </c>
    </row>
    <row r="1303" spans="2:11" x14ac:dyDescent="0.25">
      <c r="B1303" s="35" t="str">
        <f t="shared" si="502"/>
        <v>B1_9_2019</v>
      </c>
      <c r="C1303" s="35" t="s">
        <v>72</v>
      </c>
      <c r="D1303" s="35">
        <v>9</v>
      </c>
      <c r="E1303" s="35">
        <v>2019</v>
      </c>
      <c r="F1303" s="35">
        <v>0.214526466</v>
      </c>
      <c r="G1303" s="35">
        <v>3.73</v>
      </c>
      <c r="H1303" s="35">
        <v>1.3</v>
      </c>
      <c r="I1303" s="35">
        <v>0.03</v>
      </c>
      <c r="J1303" s="43">
        <f t="shared" si="503"/>
        <v>2.76E-2</v>
      </c>
      <c r="K1303" s="35">
        <v>184.15850222</v>
      </c>
    </row>
    <row r="1304" spans="2:11" x14ac:dyDescent="0.25">
      <c r="B1304" s="35" t="str">
        <f t="shared" si="502"/>
        <v>B1_9_2020</v>
      </c>
      <c r="C1304" s="35" t="s">
        <v>72</v>
      </c>
      <c r="D1304" s="35">
        <v>9</v>
      </c>
      <c r="E1304" s="35">
        <v>2020</v>
      </c>
      <c r="F1304" s="35">
        <v>0.214526466</v>
      </c>
      <c r="G1304" s="35">
        <v>3.73</v>
      </c>
      <c r="H1304" s="35">
        <v>1.3</v>
      </c>
      <c r="I1304" s="35">
        <v>0.03</v>
      </c>
      <c r="J1304" s="43">
        <f t="shared" si="503"/>
        <v>2.76E-2</v>
      </c>
      <c r="K1304" s="35">
        <v>184.15850222</v>
      </c>
    </row>
    <row r="1305" spans="2:11" x14ac:dyDescent="0.25">
      <c r="B1305" s="35" t="str">
        <f t="shared" si="502"/>
        <v>B2_1_1987</v>
      </c>
      <c r="C1305" s="35" t="s">
        <v>73</v>
      </c>
      <c r="D1305" s="35">
        <f>D873</f>
        <v>1</v>
      </c>
      <c r="E1305" s="35">
        <f>E873</f>
        <v>1987</v>
      </c>
      <c r="F1305" s="35">
        <v>2.649416</v>
      </c>
      <c r="G1305" s="35">
        <v>5.15</v>
      </c>
      <c r="H1305" s="35">
        <v>6.9</v>
      </c>
      <c r="I1305" s="35">
        <v>0.63839999999999997</v>
      </c>
      <c r="J1305" s="43">
        <f t="shared" si="503"/>
        <v>0.58732799999999996</v>
      </c>
      <c r="K1305" s="35">
        <f>K873</f>
        <v>184.15850222</v>
      </c>
    </row>
    <row r="1306" spans="2:11" x14ac:dyDescent="0.25">
      <c r="B1306" s="35" t="str">
        <f t="shared" si="502"/>
        <v>B2_1_1988</v>
      </c>
      <c r="C1306" s="35" t="s">
        <v>73</v>
      </c>
      <c r="D1306" s="35">
        <f t="shared" ref="D1306:E1369" si="504">D874</f>
        <v>1</v>
      </c>
      <c r="E1306" s="35">
        <f t="shared" si="504"/>
        <v>1988</v>
      </c>
      <c r="F1306" s="35">
        <v>2.649416</v>
      </c>
      <c r="G1306" s="35">
        <v>5.15</v>
      </c>
      <c r="H1306" s="35">
        <v>6.9</v>
      </c>
      <c r="I1306" s="35">
        <v>0.63839999999999997</v>
      </c>
      <c r="J1306" s="43">
        <f t="shared" si="503"/>
        <v>0.58732799999999996</v>
      </c>
      <c r="K1306" s="35">
        <f t="shared" ref="K1306:K1369" si="505">K874</f>
        <v>184.15850222</v>
      </c>
    </row>
    <row r="1307" spans="2:11" x14ac:dyDescent="0.25">
      <c r="B1307" s="35" t="str">
        <f t="shared" si="502"/>
        <v>B2_1_1989</v>
      </c>
      <c r="C1307" s="35" t="s">
        <v>73</v>
      </c>
      <c r="D1307" s="35">
        <f t="shared" si="504"/>
        <v>1</v>
      </c>
      <c r="E1307" s="35">
        <f t="shared" si="504"/>
        <v>1989</v>
      </c>
      <c r="F1307" s="35">
        <v>2.649416</v>
      </c>
      <c r="G1307" s="35">
        <v>5.15</v>
      </c>
      <c r="H1307" s="35">
        <v>6.9</v>
      </c>
      <c r="I1307" s="35">
        <v>0.63839999999999997</v>
      </c>
      <c r="J1307" s="43">
        <f t="shared" si="503"/>
        <v>0.58732799999999996</v>
      </c>
      <c r="K1307" s="35">
        <f t="shared" si="505"/>
        <v>184.15850222</v>
      </c>
    </row>
    <row r="1308" spans="2:11" x14ac:dyDescent="0.25">
      <c r="B1308" s="35" t="str">
        <f t="shared" si="502"/>
        <v>B2_1_1990</v>
      </c>
      <c r="C1308" s="35" t="s">
        <v>73</v>
      </c>
      <c r="D1308" s="35">
        <f t="shared" si="504"/>
        <v>1</v>
      </c>
      <c r="E1308" s="35">
        <f t="shared" si="504"/>
        <v>1990</v>
      </c>
      <c r="F1308" s="35">
        <v>2.649416</v>
      </c>
      <c r="G1308" s="35">
        <v>5.15</v>
      </c>
      <c r="H1308" s="35">
        <v>6.9</v>
      </c>
      <c r="I1308" s="35">
        <v>0.63839999999999997</v>
      </c>
      <c r="J1308" s="43">
        <f t="shared" si="503"/>
        <v>0.58732799999999996</v>
      </c>
      <c r="K1308" s="35">
        <f t="shared" si="505"/>
        <v>184.15850222</v>
      </c>
    </row>
    <row r="1309" spans="2:11" x14ac:dyDescent="0.25">
      <c r="B1309" s="35" t="str">
        <f t="shared" si="502"/>
        <v>B2_1_1991</v>
      </c>
      <c r="C1309" s="35" t="s">
        <v>73</v>
      </c>
      <c r="D1309" s="35">
        <f t="shared" si="504"/>
        <v>1</v>
      </c>
      <c r="E1309" s="35">
        <f t="shared" si="504"/>
        <v>1991</v>
      </c>
      <c r="F1309" s="35">
        <v>2.649416</v>
      </c>
      <c r="G1309" s="35">
        <v>5.15</v>
      </c>
      <c r="H1309" s="35">
        <v>6.9</v>
      </c>
      <c r="I1309" s="35">
        <v>0.63839999999999997</v>
      </c>
      <c r="J1309" s="43">
        <f t="shared" si="503"/>
        <v>0.58732799999999996</v>
      </c>
      <c r="K1309" s="35">
        <f t="shared" si="505"/>
        <v>184.15850222</v>
      </c>
    </row>
    <row r="1310" spans="2:11" x14ac:dyDescent="0.25">
      <c r="B1310" s="35" t="str">
        <f t="shared" si="502"/>
        <v>B2_1_1992</v>
      </c>
      <c r="C1310" s="35" t="s">
        <v>73</v>
      </c>
      <c r="D1310" s="35">
        <f t="shared" si="504"/>
        <v>1</v>
      </c>
      <c r="E1310" s="35">
        <f t="shared" si="504"/>
        <v>1992</v>
      </c>
      <c r="F1310" s="35">
        <v>2.649416</v>
      </c>
      <c r="G1310" s="35">
        <v>5.15</v>
      </c>
      <c r="H1310" s="35">
        <v>6.9</v>
      </c>
      <c r="I1310" s="35">
        <v>0.63839999999999997</v>
      </c>
      <c r="J1310" s="43">
        <f t="shared" si="503"/>
        <v>0.58732799999999996</v>
      </c>
      <c r="K1310" s="35">
        <f t="shared" si="505"/>
        <v>184.15850222</v>
      </c>
    </row>
    <row r="1311" spans="2:11" x14ac:dyDescent="0.25">
      <c r="B1311" s="35" t="str">
        <f t="shared" si="502"/>
        <v>B2_1_1993</v>
      </c>
      <c r="C1311" s="35" t="s">
        <v>73</v>
      </c>
      <c r="D1311" s="35">
        <f t="shared" si="504"/>
        <v>1</v>
      </c>
      <c r="E1311" s="35">
        <f t="shared" si="504"/>
        <v>1993</v>
      </c>
      <c r="F1311" s="35">
        <v>2.649416</v>
      </c>
      <c r="G1311" s="35">
        <v>5.15</v>
      </c>
      <c r="H1311" s="35">
        <v>6.9</v>
      </c>
      <c r="I1311" s="35">
        <v>0.63839999999999997</v>
      </c>
      <c r="J1311" s="43">
        <f t="shared" si="503"/>
        <v>0.58732799999999996</v>
      </c>
      <c r="K1311" s="35">
        <f t="shared" si="505"/>
        <v>184.15850222</v>
      </c>
    </row>
    <row r="1312" spans="2:11" x14ac:dyDescent="0.25">
      <c r="B1312" s="35" t="str">
        <f t="shared" si="502"/>
        <v>B2_1_1994</v>
      </c>
      <c r="C1312" s="35" t="s">
        <v>73</v>
      </c>
      <c r="D1312" s="35">
        <f t="shared" si="504"/>
        <v>1</v>
      </c>
      <c r="E1312" s="35">
        <f t="shared" si="504"/>
        <v>1994</v>
      </c>
      <c r="F1312" s="35">
        <v>2.649416</v>
      </c>
      <c r="G1312" s="35">
        <v>5.15</v>
      </c>
      <c r="H1312" s="35">
        <v>6.9</v>
      </c>
      <c r="I1312" s="35">
        <v>0.63839999999999997</v>
      </c>
      <c r="J1312" s="43">
        <f t="shared" si="503"/>
        <v>0.58732799999999996</v>
      </c>
      <c r="K1312" s="35">
        <f t="shared" si="505"/>
        <v>184.15850222</v>
      </c>
    </row>
    <row r="1313" spans="2:11" x14ac:dyDescent="0.25">
      <c r="B1313" s="35" t="str">
        <f t="shared" si="502"/>
        <v>B2_1_1995</v>
      </c>
      <c r="C1313" s="35" t="s">
        <v>73</v>
      </c>
      <c r="D1313" s="35">
        <f t="shared" si="504"/>
        <v>1</v>
      </c>
      <c r="E1313" s="35">
        <f t="shared" si="504"/>
        <v>1995</v>
      </c>
      <c r="F1313" s="35">
        <v>2.649416</v>
      </c>
      <c r="G1313" s="35">
        <v>5.15</v>
      </c>
      <c r="H1313" s="35">
        <v>6.9</v>
      </c>
      <c r="I1313" s="35">
        <v>0.63839999999999997</v>
      </c>
      <c r="J1313" s="43">
        <f t="shared" si="503"/>
        <v>0.58732799999999996</v>
      </c>
      <c r="K1313" s="35">
        <f t="shared" si="505"/>
        <v>184.15850222</v>
      </c>
    </row>
    <row r="1314" spans="2:11" x14ac:dyDescent="0.25">
      <c r="B1314" s="35" t="str">
        <f t="shared" si="502"/>
        <v>B2_1_1996</v>
      </c>
      <c r="C1314" s="35" t="s">
        <v>73</v>
      </c>
      <c r="D1314" s="35">
        <f t="shared" si="504"/>
        <v>1</v>
      </c>
      <c r="E1314" s="35">
        <f t="shared" si="504"/>
        <v>1996</v>
      </c>
      <c r="F1314" s="35">
        <v>2.649416</v>
      </c>
      <c r="G1314" s="35">
        <v>5.15</v>
      </c>
      <c r="H1314" s="35">
        <v>6.9</v>
      </c>
      <c r="I1314" s="35">
        <v>0.63839999999999997</v>
      </c>
      <c r="J1314" s="43">
        <f t="shared" si="503"/>
        <v>0.58732799999999996</v>
      </c>
      <c r="K1314" s="35">
        <f t="shared" si="505"/>
        <v>184.15850222</v>
      </c>
    </row>
    <row r="1315" spans="2:11" x14ac:dyDescent="0.25">
      <c r="B1315" s="35" t="str">
        <f t="shared" si="502"/>
        <v>B2_1_1997</v>
      </c>
      <c r="C1315" s="35" t="s">
        <v>73</v>
      </c>
      <c r="D1315" s="35">
        <f t="shared" si="504"/>
        <v>1</v>
      </c>
      <c r="E1315" s="35">
        <f t="shared" si="504"/>
        <v>1997</v>
      </c>
      <c r="F1315" s="35">
        <v>2.649416</v>
      </c>
      <c r="G1315" s="35">
        <v>5.15</v>
      </c>
      <c r="H1315" s="35">
        <v>6.9</v>
      </c>
      <c r="I1315" s="35">
        <v>0.63839999999999997</v>
      </c>
      <c r="J1315" s="43">
        <f t="shared" si="503"/>
        <v>0.58732799999999996</v>
      </c>
      <c r="K1315" s="35">
        <f t="shared" si="505"/>
        <v>184.15850222</v>
      </c>
    </row>
    <row r="1316" spans="2:11" x14ac:dyDescent="0.25">
      <c r="B1316" s="35" t="str">
        <f t="shared" si="502"/>
        <v>B2_1_1998</v>
      </c>
      <c r="C1316" s="35" t="s">
        <v>73</v>
      </c>
      <c r="D1316" s="35">
        <f t="shared" si="504"/>
        <v>1</v>
      </c>
      <c r="E1316" s="35">
        <f t="shared" si="504"/>
        <v>1998</v>
      </c>
      <c r="F1316" s="35">
        <v>2.5918199999999998</v>
      </c>
      <c r="G1316" s="35">
        <v>5.15</v>
      </c>
      <c r="H1316" s="35">
        <v>6.9</v>
      </c>
      <c r="I1316" s="35">
        <v>0.63839999999999997</v>
      </c>
      <c r="J1316" s="43">
        <f t="shared" si="503"/>
        <v>0.58732799999999996</v>
      </c>
      <c r="K1316" s="35">
        <f t="shared" si="505"/>
        <v>184.15850222</v>
      </c>
    </row>
    <row r="1317" spans="2:11" x14ac:dyDescent="0.25">
      <c r="B1317" s="35" t="str">
        <f t="shared" si="502"/>
        <v>B2_1_1999</v>
      </c>
      <c r="C1317" s="35" t="s">
        <v>73</v>
      </c>
      <c r="D1317" s="35">
        <f t="shared" si="504"/>
        <v>1</v>
      </c>
      <c r="E1317" s="35">
        <f t="shared" si="504"/>
        <v>1999</v>
      </c>
      <c r="F1317" s="35">
        <v>2.5918199999999998</v>
      </c>
      <c r="G1317" s="35">
        <v>5.15</v>
      </c>
      <c r="H1317" s="35">
        <v>6.9</v>
      </c>
      <c r="I1317" s="35">
        <v>0.63839999999999997</v>
      </c>
      <c r="J1317" s="43">
        <f t="shared" si="503"/>
        <v>0.58732799999999996</v>
      </c>
      <c r="K1317" s="35">
        <f t="shared" si="505"/>
        <v>184.15850222</v>
      </c>
    </row>
    <row r="1318" spans="2:11" x14ac:dyDescent="0.25">
      <c r="B1318" s="35" t="str">
        <f t="shared" si="502"/>
        <v>B2_1_2000</v>
      </c>
      <c r="C1318" s="35" t="s">
        <v>73</v>
      </c>
      <c r="D1318" s="35">
        <f t="shared" si="504"/>
        <v>1</v>
      </c>
      <c r="E1318" s="35">
        <f t="shared" si="504"/>
        <v>2000</v>
      </c>
      <c r="F1318" s="35">
        <v>2.5918199999999998</v>
      </c>
      <c r="G1318" s="35">
        <v>5.15</v>
      </c>
      <c r="H1318" s="35">
        <v>6.9</v>
      </c>
      <c r="I1318" s="35">
        <v>0.63839999999999997</v>
      </c>
      <c r="J1318" s="43">
        <f t="shared" si="503"/>
        <v>0.58732799999999996</v>
      </c>
      <c r="K1318" s="35">
        <f t="shared" si="505"/>
        <v>184.15850222</v>
      </c>
    </row>
    <row r="1319" spans="2:11" x14ac:dyDescent="0.25">
      <c r="B1319" s="35" t="str">
        <f t="shared" si="502"/>
        <v>B2_1_2001</v>
      </c>
      <c r="C1319" s="35" t="s">
        <v>73</v>
      </c>
      <c r="D1319" s="35">
        <f t="shared" si="504"/>
        <v>1</v>
      </c>
      <c r="E1319" s="35">
        <f t="shared" si="504"/>
        <v>2001</v>
      </c>
      <c r="F1319" s="35">
        <v>2.5918199999999998</v>
      </c>
      <c r="G1319" s="35">
        <v>5.15</v>
      </c>
      <c r="H1319" s="35">
        <v>6.9</v>
      </c>
      <c r="I1319" s="35">
        <v>0.63839999999999997</v>
      </c>
      <c r="J1319" s="43">
        <f t="shared" si="503"/>
        <v>0.58732799999999996</v>
      </c>
      <c r="K1319" s="35">
        <f t="shared" si="505"/>
        <v>184.15850222</v>
      </c>
    </row>
    <row r="1320" spans="2:11" x14ac:dyDescent="0.25">
      <c r="B1320" s="35" t="str">
        <f t="shared" si="502"/>
        <v>B2_1_2002</v>
      </c>
      <c r="C1320" s="35" t="s">
        <v>73</v>
      </c>
      <c r="D1320" s="35">
        <f t="shared" si="504"/>
        <v>1</v>
      </c>
      <c r="E1320" s="35">
        <f t="shared" si="504"/>
        <v>2002</v>
      </c>
      <c r="F1320" s="35">
        <v>2.5918199999999998</v>
      </c>
      <c r="G1320" s="35">
        <v>5.15</v>
      </c>
      <c r="H1320" s="35">
        <v>6.9</v>
      </c>
      <c r="I1320" s="35">
        <v>0.63839999999999997</v>
      </c>
      <c r="J1320" s="43">
        <f t="shared" si="503"/>
        <v>0.58732799999999996</v>
      </c>
      <c r="K1320" s="35">
        <f t="shared" si="505"/>
        <v>184.15850222</v>
      </c>
    </row>
    <row r="1321" spans="2:11" x14ac:dyDescent="0.25">
      <c r="B1321" s="35" t="str">
        <f t="shared" si="502"/>
        <v>B2_1_2003</v>
      </c>
      <c r="C1321" s="35" t="s">
        <v>73</v>
      </c>
      <c r="D1321" s="35">
        <f t="shared" si="504"/>
        <v>1</v>
      </c>
      <c r="E1321" s="35">
        <f t="shared" si="504"/>
        <v>2003</v>
      </c>
      <c r="F1321" s="35">
        <v>2.5918199999999998</v>
      </c>
      <c r="G1321" s="35">
        <v>5.15</v>
      </c>
      <c r="H1321" s="35">
        <v>6.9</v>
      </c>
      <c r="I1321" s="35">
        <v>0.63839999999999997</v>
      </c>
      <c r="J1321" s="43">
        <f t="shared" si="503"/>
        <v>0.58732799999999996</v>
      </c>
      <c r="K1321" s="35">
        <f t="shared" si="505"/>
        <v>184.15850222</v>
      </c>
    </row>
    <row r="1322" spans="2:11" x14ac:dyDescent="0.25">
      <c r="B1322" s="35" t="str">
        <f t="shared" si="502"/>
        <v>B2_1_2004</v>
      </c>
      <c r="C1322" s="35" t="s">
        <v>73</v>
      </c>
      <c r="D1322" s="35">
        <f t="shared" si="504"/>
        <v>1</v>
      </c>
      <c r="E1322" s="35">
        <f t="shared" si="504"/>
        <v>2004</v>
      </c>
      <c r="F1322" s="35">
        <v>2.5918199999999998</v>
      </c>
      <c r="G1322" s="35">
        <v>5.15</v>
      </c>
      <c r="H1322" s="35">
        <v>6.9</v>
      </c>
      <c r="I1322" s="35">
        <v>0.63839999999999997</v>
      </c>
      <c r="J1322" s="43">
        <f t="shared" si="503"/>
        <v>0.58732799999999996</v>
      </c>
      <c r="K1322" s="35">
        <f t="shared" si="505"/>
        <v>184.15850222</v>
      </c>
    </row>
    <row r="1323" spans="2:11" x14ac:dyDescent="0.25">
      <c r="B1323" s="35" t="str">
        <f t="shared" si="502"/>
        <v>B2_1_2005</v>
      </c>
      <c r="C1323" s="35" t="s">
        <v>73</v>
      </c>
      <c r="D1323" s="35">
        <f t="shared" si="504"/>
        <v>1</v>
      </c>
      <c r="E1323" s="35">
        <f t="shared" si="504"/>
        <v>2005</v>
      </c>
      <c r="F1323" s="35">
        <v>2.5918199999999998</v>
      </c>
      <c r="G1323" s="35">
        <v>3.73</v>
      </c>
      <c r="H1323" s="35">
        <v>5.32</v>
      </c>
      <c r="I1323" s="35">
        <v>0.3</v>
      </c>
      <c r="J1323" s="43">
        <f t="shared" si="503"/>
        <v>0.27600000000000002</v>
      </c>
      <c r="K1323" s="35">
        <f t="shared" si="505"/>
        <v>184.15850222</v>
      </c>
    </row>
    <row r="1324" spans="2:11" x14ac:dyDescent="0.25">
      <c r="B1324" s="35" t="str">
        <f t="shared" si="502"/>
        <v>B2_1_2006</v>
      </c>
      <c r="C1324" s="35" t="s">
        <v>73</v>
      </c>
      <c r="D1324" s="35">
        <f t="shared" si="504"/>
        <v>1</v>
      </c>
      <c r="E1324" s="35">
        <f t="shared" si="504"/>
        <v>2006</v>
      </c>
      <c r="F1324" s="35">
        <v>2.5918199999999998</v>
      </c>
      <c r="G1324" s="35">
        <v>3.73</v>
      </c>
      <c r="H1324" s="35">
        <v>5.32</v>
      </c>
      <c r="I1324" s="35">
        <v>0.3</v>
      </c>
      <c r="J1324" s="43">
        <f t="shared" si="503"/>
        <v>0.27600000000000002</v>
      </c>
      <c r="K1324" s="35">
        <f t="shared" si="505"/>
        <v>184.15850222</v>
      </c>
    </row>
    <row r="1325" spans="2:11" x14ac:dyDescent="0.25">
      <c r="B1325" s="35" t="str">
        <f t="shared" si="502"/>
        <v>B2_1_2007</v>
      </c>
      <c r="C1325" s="35" t="s">
        <v>73</v>
      </c>
      <c r="D1325" s="35">
        <f t="shared" si="504"/>
        <v>1</v>
      </c>
      <c r="E1325" s="35">
        <f t="shared" si="504"/>
        <v>2007</v>
      </c>
      <c r="F1325" s="35">
        <v>2.5918199999999998</v>
      </c>
      <c r="G1325" s="35">
        <v>3.73</v>
      </c>
      <c r="H1325" s="35">
        <v>5.32</v>
      </c>
      <c r="I1325" s="35">
        <v>0.3</v>
      </c>
      <c r="J1325" s="43">
        <f t="shared" si="503"/>
        <v>0.27600000000000002</v>
      </c>
      <c r="K1325" s="35">
        <f t="shared" si="505"/>
        <v>184.15850222</v>
      </c>
    </row>
    <row r="1326" spans="2:11" x14ac:dyDescent="0.25">
      <c r="B1326" s="35" t="str">
        <f t="shared" si="502"/>
        <v>B2_1_2008</v>
      </c>
      <c r="C1326" s="35" t="s">
        <v>73</v>
      </c>
      <c r="D1326" s="35">
        <f t="shared" si="504"/>
        <v>1</v>
      </c>
      <c r="E1326" s="35">
        <f t="shared" si="504"/>
        <v>2008</v>
      </c>
      <c r="F1326" s="35">
        <v>2.5918199999999998</v>
      </c>
      <c r="G1326" s="35">
        <v>3.73</v>
      </c>
      <c r="H1326" s="35">
        <v>5.32</v>
      </c>
      <c r="I1326" s="35">
        <v>0.3</v>
      </c>
      <c r="J1326" s="43">
        <f t="shared" si="503"/>
        <v>0.27600000000000002</v>
      </c>
      <c r="K1326" s="35">
        <f t="shared" si="505"/>
        <v>184.15850222</v>
      </c>
    </row>
    <row r="1327" spans="2:11" x14ac:dyDescent="0.25">
      <c r="B1327" s="35" t="str">
        <f t="shared" si="502"/>
        <v>B2_1_2009</v>
      </c>
      <c r="C1327" s="35" t="s">
        <v>73</v>
      </c>
      <c r="D1327" s="35">
        <f t="shared" si="504"/>
        <v>1</v>
      </c>
      <c r="E1327" s="35">
        <f t="shared" si="504"/>
        <v>2009</v>
      </c>
      <c r="F1327" s="35">
        <v>2.5918199999999998</v>
      </c>
      <c r="G1327" s="35">
        <v>3.73</v>
      </c>
      <c r="H1327" s="35">
        <v>5.32</v>
      </c>
      <c r="I1327" s="35">
        <v>0.22</v>
      </c>
      <c r="J1327" s="43">
        <f t="shared" si="503"/>
        <v>0.2024</v>
      </c>
      <c r="K1327" s="35">
        <f t="shared" si="505"/>
        <v>184.15850222</v>
      </c>
    </row>
    <row r="1328" spans="2:11" x14ac:dyDescent="0.25">
      <c r="B1328" s="35" t="str">
        <f t="shared" si="502"/>
        <v>B2_1_2010</v>
      </c>
      <c r="C1328" s="35" t="s">
        <v>73</v>
      </c>
      <c r="D1328" s="35">
        <f t="shared" si="504"/>
        <v>1</v>
      </c>
      <c r="E1328" s="35">
        <f t="shared" si="504"/>
        <v>2010</v>
      </c>
      <c r="F1328" s="35">
        <v>2.5918199999999998</v>
      </c>
      <c r="G1328" s="35">
        <v>3.73</v>
      </c>
      <c r="H1328" s="35">
        <v>5.32</v>
      </c>
      <c r="I1328" s="35">
        <v>0.22</v>
      </c>
      <c r="J1328" s="43">
        <f t="shared" si="503"/>
        <v>0.2024</v>
      </c>
      <c r="K1328" s="35">
        <f t="shared" si="505"/>
        <v>184.15850222</v>
      </c>
    </row>
    <row r="1329" spans="2:11" x14ac:dyDescent="0.25">
      <c r="B1329" s="35" t="str">
        <f t="shared" si="502"/>
        <v>B2_1_2011</v>
      </c>
      <c r="C1329" s="35" t="s">
        <v>73</v>
      </c>
      <c r="D1329" s="35">
        <f t="shared" si="504"/>
        <v>1</v>
      </c>
      <c r="E1329" s="35">
        <f t="shared" si="504"/>
        <v>2011</v>
      </c>
      <c r="F1329" s="35">
        <v>2.5918199999999998</v>
      </c>
      <c r="G1329" s="35">
        <v>3.73</v>
      </c>
      <c r="H1329" s="35">
        <v>5.32</v>
      </c>
      <c r="I1329" s="35">
        <v>0.22</v>
      </c>
      <c r="J1329" s="43">
        <f t="shared" si="503"/>
        <v>0.2024</v>
      </c>
      <c r="K1329" s="35">
        <f t="shared" si="505"/>
        <v>184.15850222</v>
      </c>
    </row>
    <row r="1330" spans="2:11" x14ac:dyDescent="0.25">
      <c r="B1330" s="35" t="str">
        <f t="shared" si="502"/>
        <v>B2_1_2012</v>
      </c>
      <c r="C1330" s="35" t="s">
        <v>73</v>
      </c>
      <c r="D1330" s="35">
        <f t="shared" si="504"/>
        <v>1</v>
      </c>
      <c r="E1330" s="35">
        <f t="shared" si="504"/>
        <v>2012</v>
      </c>
      <c r="F1330" s="35">
        <v>2.5918199999999998</v>
      </c>
      <c r="G1330" s="35">
        <v>3.73</v>
      </c>
      <c r="H1330" s="35">
        <v>5.32</v>
      </c>
      <c r="I1330" s="35">
        <v>0.22</v>
      </c>
      <c r="J1330" s="43">
        <f t="shared" si="503"/>
        <v>0.2024</v>
      </c>
      <c r="K1330" s="35">
        <f t="shared" si="505"/>
        <v>184.15850222</v>
      </c>
    </row>
    <row r="1331" spans="2:11" x14ac:dyDescent="0.25">
      <c r="B1331" s="35" t="str">
        <f t="shared" si="502"/>
        <v>B2_1_2013</v>
      </c>
      <c r="C1331" s="35" t="s">
        <v>73</v>
      </c>
      <c r="D1331" s="35">
        <f t="shared" si="504"/>
        <v>1</v>
      </c>
      <c r="E1331" s="35">
        <f t="shared" si="504"/>
        <v>2013</v>
      </c>
      <c r="F1331" s="35">
        <v>2.5918199999999998</v>
      </c>
      <c r="G1331" s="35">
        <v>3.73</v>
      </c>
      <c r="H1331" s="35">
        <v>5.32</v>
      </c>
      <c r="I1331" s="35">
        <v>0.22</v>
      </c>
      <c r="J1331" s="43">
        <f t="shared" si="503"/>
        <v>0.2024</v>
      </c>
      <c r="K1331" s="35">
        <f t="shared" si="505"/>
        <v>184.15850222</v>
      </c>
    </row>
    <row r="1332" spans="2:11" x14ac:dyDescent="0.25">
      <c r="B1332" s="35" t="str">
        <f t="shared" si="502"/>
        <v>B2_1_2014</v>
      </c>
      <c r="C1332" s="35" t="s">
        <v>73</v>
      </c>
      <c r="D1332" s="35">
        <f t="shared" si="504"/>
        <v>1</v>
      </c>
      <c r="E1332" s="35">
        <f t="shared" si="504"/>
        <v>2014</v>
      </c>
      <c r="F1332" s="35">
        <v>2.5918199999999998</v>
      </c>
      <c r="G1332" s="35">
        <v>3.73</v>
      </c>
      <c r="H1332" s="35">
        <v>5.32</v>
      </c>
      <c r="I1332" s="35">
        <v>0.22</v>
      </c>
      <c r="J1332" s="43">
        <f t="shared" si="503"/>
        <v>0.2024</v>
      </c>
      <c r="K1332" s="35">
        <f t="shared" si="505"/>
        <v>184.15850222</v>
      </c>
    </row>
    <row r="1333" spans="2:11" x14ac:dyDescent="0.25">
      <c r="B1333" s="35" t="str">
        <f t="shared" si="502"/>
        <v>B2_1_2015</v>
      </c>
      <c r="C1333" s="35" t="s">
        <v>73</v>
      </c>
      <c r="D1333" s="35">
        <f t="shared" si="504"/>
        <v>1</v>
      </c>
      <c r="E1333" s="35">
        <f t="shared" si="504"/>
        <v>2015</v>
      </c>
      <c r="F1333" s="35">
        <v>2.5918199999999998</v>
      </c>
      <c r="G1333" s="35">
        <v>3.73</v>
      </c>
      <c r="H1333" s="35">
        <v>5.32</v>
      </c>
      <c r="I1333" s="35">
        <v>0.22</v>
      </c>
      <c r="J1333" s="43">
        <f t="shared" si="503"/>
        <v>0.2024</v>
      </c>
      <c r="K1333" s="35">
        <f t="shared" si="505"/>
        <v>184.15850222</v>
      </c>
    </row>
    <row r="1334" spans="2:11" x14ac:dyDescent="0.25">
      <c r="B1334" s="35" t="str">
        <f t="shared" si="502"/>
        <v>B2_1_2016</v>
      </c>
      <c r="C1334" s="35" t="s">
        <v>73</v>
      </c>
      <c r="D1334" s="35">
        <f t="shared" si="504"/>
        <v>1</v>
      </c>
      <c r="E1334" s="35">
        <f t="shared" si="504"/>
        <v>2016</v>
      </c>
      <c r="F1334" s="35">
        <v>2.5918199999999998</v>
      </c>
      <c r="G1334" s="35">
        <v>3.73</v>
      </c>
      <c r="H1334" s="35">
        <v>5.32</v>
      </c>
      <c r="I1334" s="35">
        <v>0.22</v>
      </c>
      <c r="J1334" s="43">
        <f t="shared" si="503"/>
        <v>0.2024</v>
      </c>
      <c r="K1334" s="35">
        <f t="shared" si="505"/>
        <v>184.15850222</v>
      </c>
    </row>
    <row r="1335" spans="2:11" x14ac:dyDescent="0.25">
      <c r="B1335" s="35" t="str">
        <f t="shared" si="502"/>
        <v>B2_1_2017</v>
      </c>
      <c r="C1335" s="35" t="s">
        <v>73</v>
      </c>
      <c r="D1335" s="35">
        <f t="shared" si="504"/>
        <v>1</v>
      </c>
      <c r="E1335" s="35">
        <f t="shared" si="504"/>
        <v>2017</v>
      </c>
      <c r="F1335" s="35">
        <v>2.5918199999999998</v>
      </c>
      <c r="G1335" s="35">
        <v>3.73</v>
      </c>
      <c r="H1335" s="35">
        <v>5.32</v>
      </c>
      <c r="I1335" s="35">
        <v>0.22</v>
      </c>
      <c r="J1335" s="43">
        <f t="shared" si="503"/>
        <v>0.2024</v>
      </c>
      <c r="K1335" s="35">
        <f t="shared" si="505"/>
        <v>184.15850222</v>
      </c>
    </row>
    <row r="1336" spans="2:11" x14ac:dyDescent="0.25">
      <c r="B1336" s="35" t="str">
        <f t="shared" si="502"/>
        <v>B2_1_2018</v>
      </c>
      <c r="C1336" s="35" t="s">
        <v>73</v>
      </c>
      <c r="D1336" s="35">
        <f t="shared" si="504"/>
        <v>1</v>
      </c>
      <c r="E1336" s="35">
        <f t="shared" si="504"/>
        <v>2018</v>
      </c>
      <c r="F1336" s="35">
        <v>2.5918199999999998</v>
      </c>
      <c r="G1336" s="35">
        <v>3.73</v>
      </c>
      <c r="H1336" s="35">
        <v>5.32</v>
      </c>
      <c r="I1336" s="35">
        <v>0.22</v>
      </c>
      <c r="J1336" s="43">
        <f t="shared" si="503"/>
        <v>0.2024</v>
      </c>
      <c r="K1336" s="35">
        <f t="shared" si="505"/>
        <v>184.15850222</v>
      </c>
    </row>
    <row r="1337" spans="2:11" x14ac:dyDescent="0.25">
      <c r="B1337" s="35" t="str">
        <f t="shared" si="502"/>
        <v>B2_1_2019</v>
      </c>
      <c r="C1337" s="35" t="s">
        <v>73</v>
      </c>
      <c r="D1337" s="35">
        <f t="shared" si="504"/>
        <v>1</v>
      </c>
      <c r="E1337" s="35">
        <f t="shared" si="504"/>
        <v>2019</v>
      </c>
      <c r="F1337" s="35">
        <v>2.5918199999999998</v>
      </c>
      <c r="G1337" s="35">
        <v>3.73</v>
      </c>
      <c r="H1337" s="35">
        <v>5.32</v>
      </c>
      <c r="I1337" s="35">
        <v>0.22</v>
      </c>
      <c r="J1337" s="43">
        <f t="shared" si="503"/>
        <v>0.2024</v>
      </c>
      <c r="K1337" s="35">
        <f t="shared" si="505"/>
        <v>184.15850222</v>
      </c>
    </row>
    <row r="1338" spans="2:11" x14ac:dyDescent="0.25">
      <c r="B1338" s="35" t="str">
        <f t="shared" si="502"/>
        <v>B2_1_2020</v>
      </c>
      <c r="C1338" s="35" t="s">
        <v>73</v>
      </c>
      <c r="D1338" s="35">
        <f t="shared" si="504"/>
        <v>1</v>
      </c>
      <c r="E1338" s="35">
        <f t="shared" si="504"/>
        <v>2020</v>
      </c>
      <c r="F1338" s="35">
        <v>2.5918199999999998</v>
      </c>
      <c r="G1338" s="35">
        <v>3.73</v>
      </c>
      <c r="H1338" s="35">
        <v>5.32</v>
      </c>
      <c r="I1338" s="35">
        <v>0.22</v>
      </c>
      <c r="J1338" s="43">
        <f t="shared" si="503"/>
        <v>0.2024</v>
      </c>
      <c r="K1338" s="35">
        <f t="shared" si="505"/>
        <v>184.15850222</v>
      </c>
    </row>
    <row r="1339" spans="2:11" x14ac:dyDescent="0.25">
      <c r="B1339" s="35" t="str">
        <f t="shared" si="502"/>
        <v>B2_2_1987</v>
      </c>
      <c r="C1339" s="35" t="s">
        <v>73</v>
      </c>
      <c r="D1339" s="35">
        <f t="shared" si="504"/>
        <v>2</v>
      </c>
      <c r="E1339" s="35">
        <f t="shared" si="504"/>
        <v>1987</v>
      </c>
      <c r="F1339" s="35">
        <v>2.0734559999999997</v>
      </c>
      <c r="G1339" s="35">
        <v>4.944</v>
      </c>
      <c r="H1339" s="35">
        <v>13</v>
      </c>
      <c r="I1339" s="35">
        <v>0.70559999999999989</v>
      </c>
      <c r="J1339" s="43">
        <f t="shared" si="503"/>
        <v>0.64915199999999995</v>
      </c>
      <c r="K1339" s="35">
        <f t="shared" si="505"/>
        <v>184.15850222</v>
      </c>
    </row>
    <row r="1340" spans="2:11" x14ac:dyDescent="0.25">
      <c r="B1340" s="35" t="str">
        <f t="shared" si="502"/>
        <v>B2_2_1988</v>
      </c>
      <c r="C1340" s="35" t="s">
        <v>73</v>
      </c>
      <c r="D1340" s="35">
        <f t="shared" si="504"/>
        <v>2</v>
      </c>
      <c r="E1340" s="35">
        <f t="shared" si="504"/>
        <v>1988</v>
      </c>
      <c r="F1340" s="35">
        <v>2.0734559999999997</v>
      </c>
      <c r="G1340" s="35">
        <v>4.944</v>
      </c>
      <c r="H1340" s="35">
        <v>13</v>
      </c>
      <c r="I1340" s="35">
        <v>0.70559999999999989</v>
      </c>
      <c r="J1340" s="43">
        <f t="shared" si="503"/>
        <v>0.64915199999999995</v>
      </c>
      <c r="K1340" s="35">
        <f t="shared" si="505"/>
        <v>184.15850222</v>
      </c>
    </row>
    <row r="1341" spans="2:11" x14ac:dyDescent="0.25">
      <c r="B1341" s="35" t="str">
        <f t="shared" si="502"/>
        <v>B2_2_1989</v>
      </c>
      <c r="C1341" s="35" t="s">
        <v>73</v>
      </c>
      <c r="D1341" s="35">
        <f t="shared" si="504"/>
        <v>2</v>
      </c>
      <c r="E1341" s="35">
        <f t="shared" si="504"/>
        <v>1989</v>
      </c>
      <c r="F1341" s="35">
        <v>2.0734559999999997</v>
      </c>
      <c r="G1341" s="35">
        <v>4.944</v>
      </c>
      <c r="H1341" s="35">
        <v>13</v>
      </c>
      <c r="I1341" s="35">
        <v>0.70559999999999989</v>
      </c>
      <c r="J1341" s="43">
        <f t="shared" si="503"/>
        <v>0.64915199999999995</v>
      </c>
      <c r="K1341" s="35">
        <f t="shared" si="505"/>
        <v>184.15850222</v>
      </c>
    </row>
    <row r="1342" spans="2:11" x14ac:dyDescent="0.25">
      <c r="B1342" s="35" t="str">
        <f t="shared" si="502"/>
        <v>B2_2_1990</v>
      </c>
      <c r="C1342" s="35" t="s">
        <v>73</v>
      </c>
      <c r="D1342" s="35">
        <f t="shared" si="504"/>
        <v>2</v>
      </c>
      <c r="E1342" s="35">
        <f t="shared" si="504"/>
        <v>1990</v>
      </c>
      <c r="F1342" s="35">
        <v>2.0734559999999997</v>
      </c>
      <c r="G1342" s="35">
        <v>4.944</v>
      </c>
      <c r="H1342" s="35">
        <v>13</v>
      </c>
      <c r="I1342" s="35">
        <v>0.70559999999999989</v>
      </c>
      <c r="J1342" s="43">
        <f t="shared" si="503"/>
        <v>0.64915199999999995</v>
      </c>
      <c r="K1342" s="35">
        <f t="shared" si="505"/>
        <v>184.15850222</v>
      </c>
    </row>
    <row r="1343" spans="2:11" x14ac:dyDescent="0.25">
      <c r="B1343" s="35" t="str">
        <f t="shared" si="502"/>
        <v>B2_2_1991</v>
      </c>
      <c r="C1343" s="35" t="s">
        <v>73</v>
      </c>
      <c r="D1343" s="35">
        <f t="shared" si="504"/>
        <v>2</v>
      </c>
      <c r="E1343" s="35">
        <f t="shared" si="504"/>
        <v>1991</v>
      </c>
      <c r="F1343" s="35">
        <v>2.0734559999999997</v>
      </c>
      <c r="G1343" s="35">
        <v>4.944</v>
      </c>
      <c r="H1343" s="35">
        <v>13</v>
      </c>
      <c r="I1343" s="35">
        <v>0.70559999999999989</v>
      </c>
      <c r="J1343" s="43">
        <f t="shared" si="503"/>
        <v>0.64915199999999995</v>
      </c>
      <c r="K1343" s="35">
        <f t="shared" si="505"/>
        <v>184.15850222</v>
      </c>
    </row>
    <row r="1344" spans="2:11" x14ac:dyDescent="0.25">
      <c r="B1344" s="35" t="str">
        <f t="shared" si="502"/>
        <v>B2_2_1992</v>
      </c>
      <c r="C1344" s="35" t="s">
        <v>73</v>
      </c>
      <c r="D1344" s="35">
        <f t="shared" si="504"/>
        <v>2</v>
      </c>
      <c r="E1344" s="35">
        <f t="shared" si="504"/>
        <v>1992</v>
      </c>
      <c r="F1344" s="35">
        <v>2.0734559999999997</v>
      </c>
      <c r="G1344" s="35">
        <v>4.944</v>
      </c>
      <c r="H1344" s="35">
        <v>13</v>
      </c>
      <c r="I1344" s="35">
        <v>0.70559999999999989</v>
      </c>
      <c r="J1344" s="43">
        <f t="shared" si="503"/>
        <v>0.64915199999999995</v>
      </c>
      <c r="K1344" s="35">
        <f t="shared" si="505"/>
        <v>184.15850222</v>
      </c>
    </row>
    <row r="1345" spans="2:11" x14ac:dyDescent="0.25">
      <c r="B1345" s="35" t="str">
        <f t="shared" si="502"/>
        <v>B2_2_1993</v>
      </c>
      <c r="C1345" s="35" t="s">
        <v>73</v>
      </c>
      <c r="D1345" s="35">
        <f t="shared" si="504"/>
        <v>2</v>
      </c>
      <c r="E1345" s="35">
        <f t="shared" si="504"/>
        <v>1993</v>
      </c>
      <c r="F1345" s="35">
        <v>2.0734559999999997</v>
      </c>
      <c r="G1345" s="35">
        <v>4.944</v>
      </c>
      <c r="H1345" s="35">
        <v>13</v>
      </c>
      <c r="I1345" s="35">
        <v>0.70559999999999989</v>
      </c>
      <c r="J1345" s="43">
        <f t="shared" si="503"/>
        <v>0.64915199999999995</v>
      </c>
      <c r="K1345" s="35">
        <f t="shared" si="505"/>
        <v>184.15850222</v>
      </c>
    </row>
    <row r="1346" spans="2:11" x14ac:dyDescent="0.25">
      <c r="B1346" s="35" t="str">
        <f t="shared" si="502"/>
        <v>B2_2_1994</v>
      </c>
      <c r="C1346" s="35" t="s">
        <v>73</v>
      </c>
      <c r="D1346" s="35">
        <f t="shared" si="504"/>
        <v>2</v>
      </c>
      <c r="E1346" s="35">
        <f t="shared" si="504"/>
        <v>1994</v>
      </c>
      <c r="F1346" s="35">
        <v>2.0734559999999997</v>
      </c>
      <c r="G1346" s="35">
        <v>4.944</v>
      </c>
      <c r="H1346" s="35">
        <v>13</v>
      </c>
      <c r="I1346" s="35">
        <v>0.70559999999999989</v>
      </c>
      <c r="J1346" s="43">
        <f t="shared" si="503"/>
        <v>0.64915199999999995</v>
      </c>
      <c r="K1346" s="35">
        <f t="shared" si="505"/>
        <v>184.15850222</v>
      </c>
    </row>
    <row r="1347" spans="2:11" x14ac:dyDescent="0.25">
      <c r="B1347" s="35" t="str">
        <f t="shared" si="502"/>
        <v>B2_2_1995</v>
      </c>
      <c r="C1347" s="35" t="s">
        <v>73</v>
      </c>
      <c r="D1347" s="35">
        <f t="shared" si="504"/>
        <v>2</v>
      </c>
      <c r="E1347" s="35">
        <f t="shared" si="504"/>
        <v>1995</v>
      </c>
      <c r="F1347" s="35">
        <v>2.0734559999999997</v>
      </c>
      <c r="G1347" s="35">
        <v>4.944</v>
      </c>
      <c r="H1347" s="35">
        <v>13</v>
      </c>
      <c r="I1347" s="35">
        <v>0.70559999999999989</v>
      </c>
      <c r="J1347" s="43">
        <f t="shared" si="503"/>
        <v>0.64915199999999995</v>
      </c>
      <c r="K1347" s="35">
        <f t="shared" si="505"/>
        <v>184.15850222</v>
      </c>
    </row>
    <row r="1348" spans="2:11" x14ac:dyDescent="0.25">
      <c r="B1348" s="35" t="str">
        <f t="shared" si="502"/>
        <v>B2_2_1996</v>
      </c>
      <c r="C1348" s="35" t="s">
        <v>73</v>
      </c>
      <c r="D1348" s="35">
        <f t="shared" si="504"/>
        <v>2</v>
      </c>
      <c r="E1348" s="35">
        <f t="shared" si="504"/>
        <v>1996</v>
      </c>
      <c r="F1348" s="35">
        <v>2.0734559999999997</v>
      </c>
      <c r="G1348" s="35">
        <v>4.944</v>
      </c>
      <c r="H1348" s="35">
        <v>13</v>
      </c>
      <c r="I1348" s="35">
        <v>0.70559999999999989</v>
      </c>
      <c r="J1348" s="43">
        <f t="shared" si="503"/>
        <v>0.64915199999999995</v>
      </c>
      <c r="K1348" s="35">
        <f t="shared" si="505"/>
        <v>184.15850222</v>
      </c>
    </row>
    <row r="1349" spans="2:11" x14ac:dyDescent="0.25">
      <c r="B1349" s="35" t="str">
        <f t="shared" si="502"/>
        <v>B2_2_1997</v>
      </c>
      <c r="C1349" s="35" t="s">
        <v>73</v>
      </c>
      <c r="D1349" s="35">
        <f t="shared" si="504"/>
        <v>2</v>
      </c>
      <c r="E1349" s="35">
        <f t="shared" si="504"/>
        <v>1997</v>
      </c>
      <c r="F1349" s="35">
        <v>1.4255009999999999</v>
      </c>
      <c r="G1349" s="35">
        <v>3.5947000000000005</v>
      </c>
      <c r="H1349" s="35">
        <v>8.75</v>
      </c>
      <c r="I1349" s="35">
        <v>0.57959999999999989</v>
      </c>
      <c r="J1349" s="43">
        <f t="shared" si="503"/>
        <v>0.53323199999999993</v>
      </c>
      <c r="K1349" s="35">
        <f t="shared" si="505"/>
        <v>184.15850222</v>
      </c>
    </row>
    <row r="1350" spans="2:11" x14ac:dyDescent="0.25">
      <c r="B1350" s="35" t="str">
        <f t="shared" si="502"/>
        <v>B2_2_1998</v>
      </c>
      <c r="C1350" s="35" t="s">
        <v>73</v>
      </c>
      <c r="D1350" s="35">
        <f t="shared" si="504"/>
        <v>2</v>
      </c>
      <c r="E1350" s="35">
        <f t="shared" si="504"/>
        <v>1998</v>
      </c>
      <c r="F1350" s="35">
        <v>1.4255009999999999</v>
      </c>
      <c r="G1350" s="35">
        <v>3.5947000000000005</v>
      </c>
      <c r="H1350" s="35">
        <v>8.75</v>
      </c>
      <c r="I1350" s="35">
        <v>0.57959999999999989</v>
      </c>
      <c r="J1350" s="43">
        <f t="shared" si="503"/>
        <v>0.53323199999999993</v>
      </c>
      <c r="K1350" s="35">
        <f t="shared" si="505"/>
        <v>184.15850222</v>
      </c>
    </row>
    <row r="1351" spans="2:11" x14ac:dyDescent="0.25">
      <c r="B1351" s="35" t="str">
        <f t="shared" si="502"/>
        <v>B2_2_1999</v>
      </c>
      <c r="C1351" s="35" t="s">
        <v>73</v>
      </c>
      <c r="D1351" s="35">
        <f t="shared" si="504"/>
        <v>2</v>
      </c>
      <c r="E1351" s="35">
        <f t="shared" si="504"/>
        <v>1999</v>
      </c>
      <c r="F1351" s="35">
        <v>1.4255009999999999</v>
      </c>
      <c r="G1351" s="35">
        <v>3.5947000000000005</v>
      </c>
      <c r="H1351" s="35">
        <v>8.75</v>
      </c>
      <c r="I1351" s="35">
        <v>0.57959999999999989</v>
      </c>
      <c r="J1351" s="43">
        <f t="shared" si="503"/>
        <v>0.53323199999999993</v>
      </c>
      <c r="K1351" s="35">
        <f t="shared" si="505"/>
        <v>184.15850222</v>
      </c>
    </row>
    <row r="1352" spans="2:11" x14ac:dyDescent="0.25">
      <c r="B1352" s="35" t="str">
        <f t="shared" si="502"/>
        <v>B2_2_2000</v>
      </c>
      <c r="C1352" s="35" t="s">
        <v>73</v>
      </c>
      <c r="D1352" s="35">
        <f t="shared" si="504"/>
        <v>2</v>
      </c>
      <c r="E1352" s="35">
        <f t="shared" si="504"/>
        <v>2000</v>
      </c>
      <c r="F1352" s="35">
        <v>1.4255009999999999</v>
      </c>
      <c r="G1352" s="35">
        <v>3.5947000000000005</v>
      </c>
      <c r="H1352" s="35">
        <v>7.3100000000000005</v>
      </c>
      <c r="I1352" s="35">
        <v>0.57959999999999989</v>
      </c>
      <c r="J1352" s="43">
        <f t="shared" si="503"/>
        <v>0.53323199999999993</v>
      </c>
      <c r="K1352" s="35">
        <f t="shared" si="505"/>
        <v>184.15850222</v>
      </c>
    </row>
    <row r="1353" spans="2:11" x14ac:dyDescent="0.25">
      <c r="B1353" s="35" t="str">
        <f t="shared" si="502"/>
        <v>B2_2_2001</v>
      </c>
      <c r="C1353" s="35" t="s">
        <v>73</v>
      </c>
      <c r="D1353" s="35">
        <f t="shared" si="504"/>
        <v>2</v>
      </c>
      <c r="E1353" s="35">
        <f t="shared" si="504"/>
        <v>2001</v>
      </c>
      <c r="F1353" s="35">
        <v>1.4255009999999999</v>
      </c>
      <c r="G1353" s="35">
        <v>3.5947000000000005</v>
      </c>
      <c r="H1353" s="35">
        <v>7.3100000000000005</v>
      </c>
      <c r="I1353" s="35">
        <v>0.57959999999999989</v>
      </c>
      <c r="J1353" s="43">
        <f t="shared" si="503"/>
        <v>0.53323199999999993</v>
      </c>
      <c r="K1353" s="35">
        <f t="shared" si="505"/>
        <v>184.15850222</v>
      </c>
    </row>
    <row r="1354" spans="2:11" x14ac:dyDescent="0.25">
      <c r="B1354" s="35" t="str">
        <f t="shared" ref="B1354:B1417" si="506">C1354&amp;"_"&amp;D1354&amp;"_"&amp;E1354</f>
        <v>B2_2_2002</v>
      </c>
      <c r="C1354" s="35" t="s">
        <v>73</v>
      </c>
      <c r="D1354" s="35">
        <f t="shared" si="504"/>
        <v>2</v>
      </c>
      <c r="E1354" s="35">
        <f t="shared" si="504"/>
        <v>2002</v>
      </c>
      <c r="F1354" s="35">
        <v>1.4255009999999999</v>
      </c>
      <c r="G1354" s="35">
        <v>3.5947000000000005</v>
      </c>
      <c r="H1354" s="35">
        <v>7.3100000000000005</v>
      </c>
      <c r="I1354" s="35">
        <v>0.57959999999999989</v>
      </c>
      <c r="J1354" s="43">
        <f t="shared" ref="J1354:J1417" si="507">0.92*I1354</f>
        <v>0.53323199999999993</v>
      </c>
      <c r="K1354" s="35">
        <f t="shared" si="505"/>
        <v>184.15850222</v>
      </c>
    </row>
    <row r="1355" spans="2:11" x14ac:dyDescent="0.25">
      <c r="B1355" s="35" t="str">
        <f t="shared" si="506"/>
        <v>B2_2_2003</v>
      </c>
      <c r="C1355" s="35" t="s">
        <v>73</v>
      </c>
      <c r="D1355" s="35">
        <f t="shared" si="504"/>
        <v>2</v>
      </c>
      <c r="E1355" s="35">
        <f t="shared" si="504"/>
        <v>2003</v>
      </c>
      <c r="F1355" s="35">
        <v>1.4255009999999999</v>
      </c>
      <c r="G1355" s="35">
        <v>3.5947000000000005</v>
      </c>
      <c r="H1355" s="35">
        <v>7.3100000000000005</v>
      </c>
      <c r="I1355" s="35">
        <v>0.57959999999999989</v>
      </c>
      <c r="J1355" s="43">
        <f t="shared" si="507"/>
        <v>0.53323199999999993</v>
      </c>
      <c r="K1355" s="35">
        <f t="shared" si="505"/>
        <v>184.15850222</v>
      </c>
    </row>
    <row r="1356" spans="2:11" x14ac:dyDescent="0.25">
      <c r="B1356" s="35" t="str">
        <f t="shared" si="506"/>
        <v>B2_2_2004</v>
      </c>
      <c r="C1356" s="35" t="s">
        <v>73</v>
      </c>
      <c r="D1356" s="35">
        <f t="shared" si="504"/>
        <v>2</v>
      </c>
      <c r="E1356" s="35">
        <f t="shared" si="504"/>
        <v>2004</v>
      </c>
      <c r="F1356" s="35">
        <v>1.4255009999999999</v>
      </c>
      <c r="G1356" s="35">
        <v>3.5947000000000005</v>
      </c>
      <c r="H1356" s="35">
        <v>7.3100000000000005</v>
      </c>
      <c r="I1356" s="35">
        <v>0.57959999999999989</v>
      </c>
      <c r="J1356" s="43">
        <f t="shared" si="507"/>
        <v>0.53323199999999993</v>
      </c>
      <c r="K1356" s="35">
        <f t="shared" si="505"/>
        <v>184.15850222</v>
      </c>
    </row>
    <row r="1357" spans="2:11" x14ac:dyDescent="0.25">
      <c r="B1357" s="35" t="str">
        <f t="shared" si="506"/>
        <v>B2_2_2005</v>
      </c>
      <c r="C1357" s="35" t="s">
        <v>73</v>
      </c>
      <c r="D1357" s="35">
        <f t="shared" si="504"/>
        <v>2</v>
      </c>
      <c r="E1357" s="35">
        <f t="shared" si="504"/>
        <v>2005</v>
      </c>
      <c r="F1357" s="35">
        <v>1.4255009999999999</v>
      </c>
      <c r="G1357" s="35">
        <v>3.73</v>
      </c>
      <c r="H1357" s="35">
        <v>5.32</v>
      </c>
      <c r="I1357" s="35">
        <v>0.3</v>
      </c>
      <c r="J1357" s="43">
        <f t="shared" si="507"/>
        <v>0.27600000000000002</v>
      </c>
      <c r="K1357" s="35">
        <f t="shared" si="505"/>
        <v>184.15850222</v>
      </c>
    </row>
    <row r="1358" spans="2:11" x14ac:dyDescent="0.25">
      <c r="B1358" s="35" t="str">
        <f t="shared" si="506"/>
        <v>B2_2_2006</v>
      </c>
      <c r="C1358" s="35" t="s">
        <v>73</v>
      </c>
      <c r="D1358" s="35">
        <f t="shared" si="504"/>
        <v>2</v>
      </c>
      <c r="E1358" s="35">
        <f t="shared" si="504"/>
        <v>2006</v>
      </c>
      <c r="F1358" s="35">
        <v>1.4255009999999999</v>
      </c>
      <c r="G1358" s="35">
        <v>3.73</v>
      </c>
      <c r="H1358" s="35">
        <v>5.32</v>
      </c>
      <c r="I1358" s="35">
        <v>0.3</v>
      </c>
      <c r="J1358" s="43">
        <f t="shared" si="507"/>
        <v>0.27600000000000002</v>
      </c>
      <c r="K1358" s="35">
        <f t="shared" si="505"/>
        <v>184.15850222</v>
      </c>
    </row>
    <row r="1359" spans="2:11" x14ac:dyDescent="0.25">
      <c r="B1359" s="35" t="str">
        <f t="shared" si="506"/>
        <v>B2_2_2007</v>
      </c>
      <c r="C1359" s="35" t="s">
        <v>73</v>
      </c>
      <c r="D1359" s="35">
        <f t="shared" si="504"/>
        <v>2</v>
      </c>
      <c r="E1359" s="35">
        <f t="shared" si="504"/>
        <v>2007</v>
      </c>
      <c r="F1359" s="35">
        <v>1.4255009999999999</v>
      </c>
      <c r="G1359" s="35">
        <v>3.73</v>
      </c>
      <c r="H1359" s="35">
        <v>5.32</v>
      </c>
      <c r="I1359" s="35">
        <v>0.3</v>
      </c>
      <c r="J1359" s="43">
        <f t="shared" si="507"/>
        <v>0.27600000000000002</v>
      </c>
      <c r="K1359" s="35">
        <f t="shared" si="505"/>
        <v>184.15850222</v>
      </c>
    </row>
    <row r="1360" spans="2:11" x14ac:dyDescent="0.25">
      <c r="B1360" s="35" t="str">
        <f t="shared" si="506"/>
        <v>B2_2_2008</v>
      </c>
      <c r="C1360" s="35" t="s">
        <v>73</v>
      </c>
      <c r="D1360" s="35">
        <f t="shared" si="504"/>
        <v>2</v>
      </c>
      <c r="E1360" s="35">
        <f t="shared" si="504"/>
        <v>2008</v>
      </c>
      <c r="F1360" s="35">
        <v>1.4255009999999999</v>
      </c>
      <c r="G1360" s="35">
        <v>3.73</v>
      </c>
      <c r="H1360" s="35">
        <v>5.32</v>
      </c>
      <c r="I1360" s="35">
        <v>0.3</v>
      </c>
      <c r="J1360" s="43">
        <f t="shared" si="507"/>
        <v>0.27600000000000002</v>
      </c>
      <c r="K1360" s="35">
        <f t="shared" si="505"/>
        <v>184.15850222</v>
      </c>
    </row>
    <row r="1361" spans="2:11" x14ac:dyDescent="0.25">
      <c r="B1361" s="35" t="str">
        <f t="shared" si="506"/>
        <v>B2_2_2009</v>
      </c>
      <c r="C1361" s="35" t="s">
        <v>73</v>
      </c>
      <c r="D1361" s="35">
        <f t="shared" si="504"/>
        <v>2</v>
      </c>
      <c r="E1361" s="35">
        <f t="shared" si="504"/>
        <v>2009</v>
      </c>
      <c r="F1361" s="35">
        <v>1.4255009999999999</v>
      </c>
      <c r="G1361" s="35">
        <v>3.73</v>
      </c>
      <c r="H1361" s="35">
        <v>5.32</v>
      </c>
      <c r="I1361" s="35">
        <v>0.22</v>
      </c>
      <c r="J1361" s="43">
        <f t="shared" si="507"/>
        <v>0.2024</v>
      </c>
      <c r="K1361" s="35">
        <f t="shared" si="505"/>
        <v>184.15850222</v>
      </c>
    </row>
    <row r="1362" spans="2:11" x14ac:dyDescent="0.25">
      <c r="B1362" s="35" t="str">
        <f t="shared" si="506"/>
        <v>B2_2_2010</v>
      </c>
      <c r="C1362" s="35" t="s">
        <v>73</v>
      </c>
      <c r="D1362" s="35">
        <f t="shared" si="504"/>
        <v>2</v>
      </c>
      <c r="E1362" s="35">
        <f t="shared" si="504"/>
        <v>2010</v>
      </c>
      <c r="F1362" s="35">
        <v>1.4255009999999999</v>
      </c>
      <c r="G1362" s="35">
        <v>3.73</v>
      </c>
      <c r="H1362" s="35">
        <v>5.32</v>
      </c>
      <c r="I1362" s="35">
        <v>0.22</v>
      </c>
      <c r="J1362" s="43">
        <f t="shared" si="507"/>
        <v>0.2024</v>
      </c>
      <c r="K1362" s="35">
        <f t="shared" si="505"/>
        <v>184.15850222</v>
      </c>
    </row>
    <row r="1363" spans="2:11" x14ac:dyDescent="0.25">
      <c r="B1363" s="35" t="str">
        <f t="shared" si="506"/>
        <v>B2_2_2011</v>
      </c>
      <c r="C1363" s="35" t="s">
        <v>73</v>
      </c>
      <c r="D1363" s="35">
        <f t="shared" si="504"/>
        <v>2</v>
      </c>
      <c r="E1363" s="35">
        <f t="shared" si="504"/>
        <v>2011</v>
      </c>
      <c r="F1363" s="35">
        <v>1.4255009999999999</v>
      </c>
      <c r="G1363" s="35">
        <v>3.73</v>
      </c>
      <c r="H1363" s="35">
        <v>5.32</v>
      </c>
      <c r="I1363" s="35">
        <v>0.22</v>
      </c>
      <c r="J1363" s="43">
        <f t="shared" si="507"/>
        <v>0.2024</v>
      </c>
      <c r="K1363" s="35">
        <f t="shared" si="505"/>
        <v>184.15850222</v>
      </c>
    </row>
    <row r="1364" spans="2:11" x14ac:dyDescent="0.25">
      <c r="B1364" s="35" t="str">
        <f t="shared" si="506"/>
        <v>B2_2_2012</v>
      </c>
      <c r="C1364" s="35" t="s">
        <v>73</v>
      </c>
      <c r="D1364" s="35">
        <f t="shared" si="504"/>
        <v>2</v>
      </c>
      <c r="E1364" s="35">
        <f t="shared" si="504"/>
        <v>2012</v>
      </c>
      <c r="F1364" s="35">
        <v>1.4255009999999999</v>
      </c>
      <c r="G1364" s="35">
        <v>3.73</v>
      </c>
      <c r="H1364" s="35">
        <v>5.32</v>
      </c>
      <c r="I1364" s="35">
        <v>0.22</v>
      </c>
      <c r="J1364" s="43">
        <f t="shared" si="507"/>
        <v>0.2024</v>
      </c>
      <c r="K1364" s="35">
        <f t="shared" si="505"/>
        <v>184.15850222</v>
      </c>
    </row>
    <row r="1365" spans="2:11" x14ac:dyDescent="0.25">
      <c r="B1365" s="35" t="str">
        <f t="shared" si="506"/>
        <v>B2_2_2013</v>
      </c>
      <c r="C1365" s="35" t="s">
        <v>73</v>
      </c>
      <c r="D1365" s="35">
        <f t="shared" si="504"/>
        <v>2</v>
      </c>
      <c r="E1365" s="35">
        <f t="shared" si="504"/>
        <v>2013</v>
      </c>
      <c r="F1365" s="35">
        <v>1.4255009999999999</v>
      </c>
      <c r="G1365" s="35">
        <v>3.73</v>
      </c>
      <c r="H1365" s="35">
        <v>5.32</v>
      </c>
      <c r="I1365" s="35">
        <v>0.22</v>
      </c>
      <c r="J1365" s="43">
        <f t="shared" si="507"/>
        <v>0.2024</v>
      </c>
      <c r="K1365" s="35">
        <f t="shared" si="505"/>
        <v>184.15850222</v>
      </c>
    </row>
    <row r="1366" spans="2:11" x14ac:dyDescent="0.25">
      <c r="B1366" s="35" t="str">
        <f t="shared" si="506"/>
        <v>B2_2_2014</v>
      </c>
      <c r="C1366" s="35" t="s">
        <v>73</v>
      </c>
      <c r="D1366" s="35">
        <f t="shared" si="504"/>
        <v>2</v>
      </c>
      <c r="E1366" s="35">
        <f t="shared" si="504"/>
        <v>2014</v>
      </c>
      <c r="F1366" s="35">
        <v>1.4255009999999999</v>
      </c>
      <c r="G1366" s="35">
        <v>3.73</v>
      </c>
      <c r="H1366" s="35">
        <v>5.32</v>
      </c>
      <c r="I1366" s="35">
        <v>0.22</v>
      </c>
      <c r="J1366" s="43">
        <f t="shared" si="507"/>
        <v>0.2024</v>
      </c>
      <c r="K1366" s="35">
        <f t="shared" si="505"/>
        <v>184.15850222</v>
      </c>
    </row>
    <row r="1367" spans="2:11" x14ac:dyDescent="0.25">
      <c r="B1367" s="35" t="str">
        <f t="shared" si="506"/>
        <v>B2_2_2015</v>
      </c>
      <c r="C1367" s="35" t="s">
        <v>73</v>
      </c>
      <c r="D1367" s="35">
        <f t="shared" si="504"/>
        <v>2</v>
      </c>
      <c r="E1367" s="35">
        <f t="shared" si="504"/>
        <v>2015</v>
      </c>
      <c r="F1367" s="35">
        <v>1.4255009999999999</v>
      </c>
      <c r="G1367" s="35">
        <v>3.73</v>
      </c>
      <c r="H1367" s="35">
        <v>5.32</v>
      </c>
      <c r="I1367" s="35">
        <v>0.22</v>
      </c>
      <c r="J1367" s="43">
        <f t="shared" si="507"/>
        <v>0.2024</v>
      </c>
      <c r="K1367" s="35">
        <f t="shared" si="505"/>
        <v>184.15850222</v>
      </c>
    </row>
    <row r="1368" spans="2:11" x14ac:dyDescent="0.25">
      <c r="B1368" s="35" t="str">
        <f t="shared" si="506"/>
        <v>B2_2_2016</v>
      </c>
      <c r="C1368" s="35" t="s">
        <v>73</v>
      </c>
      <c r="D1368" s="35">
        <f t="shared" si="504"/>
        <v>2</v>
      </c>
      <c r="E1368" s="35">
        <f t="shared" si="504"/>
        <v>2016</v>
      </c>
      <c r="F1368" s="35">
        <v>1.4255009999999999</v>
      </c>
      <c r="G1368" s="35">
        <v>3.73</v>
      </c>
      <c r="H1368" s="35">
        <v>5.32</v>
      </c>
      <c r="I1368" s="35">
        <v>0.22</v>
      </c>
      <c r="J1368" s="43">
        <f t="shared" si="507"/>
        <v>0.2024</v>
      </c>
      <c r="K1368" s="35">
        <f t="shared" si="505"/>
        <v>184.15850222</v>
      </c>
    </row>
    <row r="1369" spans="2:11" x14ac:dyDescent="0.25">
      <c r="B1369" s="35" t="str">
        <f t="shared" si="506"/>
        <v>B2_2_2017</v>
      </c>
      <c r="C1369" s="35" t="s">
        <v>73</v>
      </c>
      <c r="D1369" s="35">
        <f t="shared" si="504"/>
        <v>2</v>
      </c>
      <c r="E1369" s="35">
        <f t="shared" si="504"/>
        <v>2017</v>
      </c>
      <c r="F1369" s="35">
        <v>1.4255009999999999</v>
      </c>
      <c r="G1369" s="35">
        <v>3.73</v>
      </c>
      <c r="H1369" s="35">
        <v>5.32</v>
      </c>
      <c r="I1369" s="35">
        <v>0.22</v>
      </c>
      <c r="J1369" s="43">
        <f t="shared" si="507"/>
        <v>0.2024</v>
      </c>
      <c r="K1369" s="35">
        <f t="shared" si="505"/>
        <v>184.15850222</v>
      </c>
    </row>
    <row r="1370" spans="2:11" x14ac:dyDescent="0.25">
      <c r="B1370" s="35" t="str">
        <f t="shared" si="506"/>
        <v>B2_2_2018</v>
      </c>
      <c r="C1370" s="35" t="s">
        <v>73</v>
      </c>
      <c r="D1370" s="35">
        <f t="shared" ref="D1370:E1433" si="508">D938</f>
        <v>2</v>
      </c>
      <c r="E1370" s="35">
        <f t="shared" si="508"/>
        <v>2018</v>
      </c>
      <c r="F1370" s="35">
        <v>1.4255009999999999</v>
      </c>
      <c r="G1370" s="35">
        <v>3.73</v>
      </c>
      <c r="H1370" s="35">
        <v>5.32</v>
      </c>
      <c r="I1370" s="35">
        <v>0.22</v>
      </c>
      <c r="J1370" s="43">
        <f t="shared" si="507"/>
        <v>0.2024</v>
      </c>
      <c r="K1370" s="35">
        <f t="shared" ref="K1370:K1433" si="509">K938</f>
        <v>184.15850222</v>
      </c>
    </row>
    <row r="1371" spans="2:11" x14ac:dyDescent="0.25">
      <c r="B1371" s="35" t="str">
        <f t="shared" si="506"/>
        <v>B2_2_2019</v>
      </c>
      <c r="C1371" s="35" t="s">
        <v>73</v>
      </c>
      <c r="D1371" s="35">
        <f t="shared" si="508"/>
        <v>2</v>
      </c>
      <c r="E1371" s="35">
        <f t="shared" si="508"/>
        <v>2019</v>
      </c>
      <c r="F1371" s="35">
        <v>1.4255009999999999</v>
      </c>
      <c r="G1371" s="35">
        <v>3.73</v>
      </c>
      <c r="H1371" s="35">
        <v>5.32</v>
      </c>
      <c r="I1371" s="35">
        <v>0.22</v>
      </c>
      <c r="J1371" s="43">
        <f t="shared" si="507"/>
        <v>0.2024</v>
      </c>
      <c r="K1371" s="35">
        <f t="shared" si="509"/>
        <v>184.15850222</v>
      </c>
    </row>
    <row r="1372" spans="2:11" x14ac:dyDescent="0.25">
      <c r="B1372" s="35" t="str">
        <f t="shared" si="506"/>
        <v>B2_2_2020</v>
      </c>
      <c r="C1372" s="35" t="s">
        <v>73</v>
      </c>
      <c r="D1372" s="35">
        <f t="shared" si="508"/>
        <v>2</v>
      </c>
      <c r="E1372" s="35">
        <f t="shared" si="508"/>
        <v>2020</v>
      </c>
      <c r="F1372" s="35">
        <v>1.4255009999999999</v>
      </c>
      <c r="G1372" s="35">
        <v>3.73</v>
      </c>
      <c r="H1372" s="35">
        <v>5.32</v>
      </c>
      <c r="I1372" s="35">
        <v>0.22</v>
      </c>
      <c r="J1372" s="43">
        <f t="shared" si="507"/>
        <v>0.2024</v>
      </c>
      <c r="K1372" s="35">
        <f t="shared" si="509"/>
        <v>184.15850222</v>
      </c>
    </row>
    <row r="1373" spans="2:11" x14ac:dyDescent="0.25">
      <c r="B1373" s="35" t="str">
        <f t="shared" si="506"/>
        <v>B2_3_1969</v>
      </c>
      <c r="C1373" s="35" t="s">
        <v>73</v>
      </c>
      <c r="D1373" s="35">
        <f t="shared" si="508"/>
        <v>3</v>
      </c>
      <c r="E1373" s="35">
        <f t="shared" si="508"/>
        <v>1969</v>
      </c>
      <c r="F1373" s="35">
        <v>1.9006679999999998</v>
      </c>
      <c r="G1373" s="35">
        <v>4.5320000000000009</v>
      </c>
      <c r="H1373" s="35">
        <v>14</v>
      </c>
      <c r="I1373" s="35">
        <v>0.64680000000000004</v>
      </c>
      <c r="J1373" s="43">
        <f t="shared" si="507"/>
        <v>0.59505600000000003</v>
      </c>
      <c r="K1373" s="35">
        <f t="shared" si="509"/>
        <v>184.15850222</v>
      </c>
    </row>
    <row r="1374" spans="2:11" x14ac:dyDescent="0.25">
      <c r="B1374" s="35" t="str">
        <f t="shared" si="506"/>
        <v>B2_3_1970</v>
      </c>
      <c r="C1374" s="35" t="s">
        <v>73</v>
      </c>
      <c r="D1374" s="35">
        <f t="shared" si="508"/>
        <v>3</v>
      </c>
      <c r="E1374" s="35">
        <f t="shared" si="508"/>
        <v>1970</v>
      </c>
      <c r="F1374" s="35">
        <v>1.9006679999999998</v>
      </c>
      <c r="G1374" s="35">
        <v>4.5320000000000009</v>
      </c>
      <c r="H1374" s="35">
        <v>14</v>
      </c>
      <c r="I1374" s="35">
        <v>0.64680000000000004</v>
      </c>
      <c r="J1374" s="43">
        <f t="shared" si="507"/>
        <v>0.59505600000000003</v>
      </c>
      <c r="K1374" s="35">
        <f t="shared" si="509"/>
        <v>184.15850222</v>
      </c>
    </row>
    <row r="1375" spans="2:11" x14ac:dyDescent="0.25">
      <c r="B1375" s="35" t="str">
        <f t="shared" si="506"/>
        <v>B2_3_1971</v>
      </c>
      <c r="C1375" s="35" t="s">
        <v>73</v>
      </c>
      <c r="D1375" s="35">
        <f t="shared" si="508"/>
        <v>3</v>
      </c>
      <c r="E1375" s="35">
        <f t="shared" si="508"/>
        <v>1971</v>
      </c>
      <c r="F1375" s="35">
        <v>1.5838899999999998</v>
      </c>
      <c r="G1375" s="35">
        <v>4.5320000000000009</v>
      </c>
      <c r="H1375" s="35">
        <v>13</v>
      </c>
      <c r="I1375" s="35">
        <v>0.5544</v>
      </c>
      <c r="J1375" s="43">
        <f t="shared" si="507"/>
        <v>0.51004800000000006</v>
      </c>
      <c r="K1375" s="35">
        <f t="shared" si="509"/>
        <v>184.15850222</v>
      </c>
    </row>
    <row r="1376" spans="2:11" x14ac:dyDescent="0.25">
      <c r="B1376" s="35" t="str">
        <f t="shared" si="506"/>
        <v>B2_3_1972</v>
      </c>
      <c r="C1376" s="35" t="s">
        <v>73</v>
      </c>
      <c r="D1376" s="35">
        <f t="shared" si="508"/>
        <v>3</v>
      </c>
      <c r="E1376" s="35">
        <f t="shared" si="508"/>
        <v>1972</v>
      </c>
      <c r="F1376" s="35">
        <v>1.5838899999999998</v>
      </c>
      <c r="G1376" s="35">
        <v>4.5320000000000009</v>
      </c>
      <c r="H1376" s="35">
        <v>13</v>
      </c>
      <c r="I1376" s="35">
        <v>0.5544</v>
      </c>
      <c r="J1376" s="43">
        <f t="shared" si="507"/>
        <v>0.51004800000000006</v>
      </c>
      <c r="K1376" s="35">
        <f t="shared" si="509"/>
        <v>184.15850222</v>
      </c>
    </row>
    <row r="1377" spans="2:11" x14ac:dyDescent="0.25">
      <c r="B1377" s="35" t="str">
        <f t="shared" si="506"/>
        <v>B2_3_1973</v>
      </c>
      <c r="C1377" s="35" t="s">
        <v>73</v>
      </c>
      <c r="D1377" s="35">
        <f t="shared" si="508"/>
        <v>3</v>
      </c>
      <c r="E1377" s="35">
        <f t="shared" si="508"/>
        <v>1973</v>
      </c>
      <c r="F1377" s="35">
        <v>1.5838899999999998</v>
      </c>
      <c r="G1377" s="35">
        <v>4.5320000000000009</v>
      </c>
      <c r="H1377" s="35">
        <v>13</v>
      </c>
      <c r="I1377" s="35">
        <v>0.5544</v>
      </c>
      <c r="J1377" s="43">
        <f t="shared" si="507"/>
        <v>0.51004800000000006</v>
      </c>
      <c r="K1377" s="35">
        <f t="shared" si="509"/>
        <v>184.15850222</v>
      </c>
    </row>
    <row r="1378" spans="2:11" x14ac:dyDescent="0.25">
      <c r="B1378" s="35" t="str">
        <f t="shared" si="506"/>
        <v>B2_3_1974</v>
      </c>
      <c r="C1378" s="35" t="s">
        <v>73</v>
      </c>
      <c r="D1378" s="35">
        <f t="shared" si="508"/>
        <v>3</v>
      </c>
      <c r="E1378" s="35">
        <f t="shared" si="508"/>
        <v>1974</v>
      </c>
      <c r="F1378" s="35">
        <v>1.5838899999999998</v>
      </c>
      <c r="G1378" s="35">
        <v>4.5320000000000009</v>
      </c>
      <c r="H1378" s="35">
        <v>13</v>
      </c>
      <c r="I1378" s="35">
        <v>0.5544</v>
      </c>
      <c r="J1378" s="43">
        <f t="shared" si="507"/>
        <v>0.51004800000000006</v>
      </c>
      <c r="K1378" s="35">
        <f t="shared" si="509"/>
        <v>184.15850222</v>
      </c>
    </row>
    <row r="1379" spans="2:11" x14ac:dyDescent="0.25">
      <c r="B1379" s="35" t="str">
        <f t="shared" si="506"/>
        <v>B2_3_1975</v>
      </c>
      <c r="C1379" s="35" t="s">
        <v>73</v>
      </c>
      <c r="D1379" s="35">
        <f t="shared" si="508"/>
        <v>3</v>
      </c>
      <c r="E1379" s="35">
        <f t="shared" si="508"/>
        <v>1975</v>
      </c>
      <c r="F1379" s="35">
        <v>1.5838899999999998</v>
      </c>
      <c r="G1379" s="35">
        <v>4.5320000000000009</v>
      </c>
      <c r="H1379" s="35">
        <v>13</v>
      </c>
      <c r="I1379" s="35">
        <v>0.5544</v>
      </c>
      <c r="J1379" s="43">
        <f t="shared" si="507"/>
        <v>0.51004800000000006</v>
      </c>
      <c r="K1379" s="35">
        <f t="shared" si="509"/>
        <v>184.15850222</v>
      </c>
    </row>
    <row r="1380" spans="2:11" x14ac:dyDescent="0.25">
      <c r="B1380" s="35" t="str">
        <f t="shared" si="506"/>
        <v>B2_3_1976</v>
      </c>
      <c r="C1380" s="35" t="s">
        <v>73</v>
      </c>
      <c r="D1380" s="35">
        <f t="shared" si="508"/>
        <v>3</v>
      </c>
      <c r="E1380" s="35">
        <f t="shared" si="508"/>
        <v>1976</v>
      </c>
      <c r="F1380" s="35">
        <v>1.5838899999999998</v>
      </c>
      <c r="G1380" s="35">
        <v>4.5320000000000009</v>
      </c>
      <c r="H1380" s="35">
        <v>13</v>
      </c>
      <c r="I1380" s="35">
        <v>0.5544</v>
      </c>
      <c r="J1380" s="43">
        <f t="shared" si="507"/>
        <v>0.51004800000000006</v>
      </c>
      <c r="K1380" s="35">
        <f t="shared" si="509"/>
        <v>184.15850222</v>
      </c>
    </row>
    <row r="1381" spans="2:11" x14ac:dyDescent="0.25">
      <c r="B1381" s="35" t="str">
        <f t="shared" si="506"/>
        <v>B2_3_1977</v>
      </c>
      <c r="C1381" s="35" t="s">
        <v>73</v>
      </c>
      <c r="D1381" s="35">
        <f t="shared" si="508"/>
        <v>3</v>
      </c>
      <c r="E1381" s="35">
        <f t="shared" si="508"/>
        <v>1977</v>
      </c>
      <c r="F1381" s="35">
        <v>1.5838899999999998</v>
      </c>
      <c r="G1381" s="35">
        <v>4.5320000000000009</v>
      </c>
      <c r="H1381" s="35">
        <v>13</v>
      </c>
      <c r="I1381" s="35">
        <v>0.5544</v>
      </c>
      <c r="J1381" s="43">
        <f t="shared" si="507"/>
        <v>0.51004800000000006</v>
      </c>
      <c r="K1381" s="35">
        <f t="shared" si="509"/>
        <v>184.15850222</v>
      </c>
    </row>
    <row r="1382" spans="2:11" x14ac:dyDescent="0.25">
      <c r="B1382" s="35" t="str">
        <f t="shared" si="506"/>
        <v>B2_3_1978</v>
      </c>
      <c r="C1382" s="35" t="s">
        <v>73</v>
      </c>
      <c r="D1382" s="35">
        <f t="shared" si="508"/>
        <v>3</v>
      </c>
      <c r="E1382" s="35">
        <f t="shared" si="508"/>
        <v>1978</v>
      </c>
      <c r="F1382" s="35">
        <v>1.5838899999999998</v>
      </c>
      <c r="G1382" s="35">
        <v>4.5320000000000009</v>
      </c>
      <c r="H1382" s="35">
        <v>13</v>
      </c>
      <c r="I1382" s="35">
        <v>0.5544</v>
      </c>
      <c r="J1382" s="43">
        <f t="shared" si="507"/>
        <v>0.51004800000000006</v>
      </c>
      <c r="K1382" s="35">
        <f t="shared" si="509"/>
        <v>184.15850222</v>
      </c>
    </row>
    <row r="1383" spans="2:11" x14ac:dyDescent="0.25">
      <c r="B1383" s="35" t="str">
        <f t="shared" si="506"/>
        <v>B2_3_1979</v>
      </c>
      <c r="C1383" s="35" t="s">
        <v>73</v>
      </c>
      <c r="D1383" s="35">
        <f t="shared" si="508"/>
        <v>3</v>
      </c>
      <c r="E1383" s="35">
        <f t="shared" si="508"/>
        <v>1979</v>
      </c>
      <c r="F1383" s="35">
        <v>1.4399</v>
      </c>
      <c r="G1383" s="35">
        <v>4.5320000000000009</v>
      </c>
      <c r="H1383" s="35">
        <v>12</v>
      </c>
      <c r="I1383" s="35">
        <v>0.46200000000000002</v>
      </c>
      <c r="J1383" s="43">
        <f t="shared" si="507"/>
        <v>0.42504000000000003</v>
      </c>
      <c r="K1383" s="35">
        <f t="shared" si="509"/>
        <v>184.15850222</v>
      </c>
    </row>
    <row r="1384" spans="2:11" x14ac:dyDescent="0.25">
      <c r="B1384" s="35" t="str">
        <f t="shared" si="506"/>
        <v>B2_3_1980</v>
      </c>
      <c r="C1384" s="35" t="s">
        <v>73</v>
      </c>
      <c r="D1384" s="35">
        <f t="shared" si="508"/>
        <v>3</v>
      </c>
      <c r="E1384" s="35">
        <f t="shared" si="508"/>
        <v>1980</v>
      </c>
      <c r="F1384" s="35">
        <v>1.4399</v>
      </c>
      <c r="G1384" s="35">
        <v>4.5320000000000009</v>
      </c>
      <c r="H1384" s="35">
        <v>12</v>
      </c>
      <c r="I1384" s="35">
        <v>0.46200000000000002</v>
      </c>
      <c r="J1384" s="43">
        <f t="shared" si="507"/>
        <v>0.42504000000000003</v>
      </c>
      <c r="K1384" s="35">
        <f t="shared" si="509"/>
        <v>184.15850222</v>
      </c>
    </row>
    <row r="1385" spans="2:11" x14ac:dyDescent="0.25">
      <c r="B1385" s="35" t="str">
        <f t="shared" si="506"/>
        <v>B2_3_1981</v>
      </c>
      <c r="C1385" s="35" t="s">
        <v>73</v>
      </c>
      <c r="D1385" s="35">
        <f t="shared" si="508"/>
        <v>3</v>
      </c>
      <c r="E1385" s="35">
        <f t="shared" si="508"/>
        <v>1981</v>
      </c>
      <c r="F1385" s="35">
        <v>1.4399</v>
      </c>
      <c r="G1385" s="35">
        <v>4.5320000000000009</v>
      </c>
      <c r="H1385" s="35">
        <v>12</v>
      </c>
      <c r="I1385" s="35">
        <v>0.46200000000000002</v>
      </c>
      <c r="J1385" s="43">
        <f t="shared" si="507"/>
        <v>0.42504000000000003</v>
      </c>
      <c r="K1385" s="35">
        <f t="shared" si="509"/>
        <v>184.15850222</v>
      </c>
    </row>
    <row r="1386" spans="2:11" x14ac:dyDescent="0.25">
      <c r="B1386" s="35" t="str">
        <f t="shared" si="506"/>
        <v>B2_3_1982</v>
      </c>
      <c r="C1386" s="35" t="s">
        <v>73</v>
      </c>
      <c r="D1386" s="35">
        <f t="shared" si="508"/>
        <v>3</v>
      </c>
      <c r="E1386" s="35">
        <f t="shared" si="508"/>
        <v>1982</v>
      </c>
      <c r="F1386" s="35">
        <v>1.4399</v>
      </c>
      <c r="G1386" s="35">
        <v>4.5320000000000009</v>
      </c>
      <c r="H1386" s="35">
        <v>12</v>
      </c>
      <c r="I1386" s="35">
        <v>0.46200000000000002</v>
      </c>
      <c r="J1386" s="43">
        <f t="shared" si="507"/>
        <v>0.42504000000000003</v>
      </c>
      <c r="K1386" s="35">
        <f t="shared" si="509"/>
        <v>184.15850222</v>
      </c>
    </row>
    <row r="1387" spans="2:11" x14ac:dyDescent="0.25">
      <c r="B1387" s="35" t="str">
        <f t="shared" si="506"/>
        <v>B2_3_1983</v>
      </c>
      <c r="C1387" s="35" t="s">
        <v>73</v>
      </c>
      <c r="D1387" s="35">
        <f t="shared" si="508"/>
        <v>3</v>
      </c>
      <c r="E1387" s="35">
        <f t="shared" si="508"/>
        <v>1983</v>
      </c>
      <c r="F1387" s="35">
        <v>1.4399</v>
      </c>
      <c r="G1387" s="35">
        <v>4.5320000000000009</v>
      </c>
      <c r="H1387" s="35">
        <v>12</v>
      </c>
      <c r="I1387" s="35">
        <v>0.46200000000000002</v>
      </c>
      <c r="J1387" s="43">
        <f t="shared" si="507"/>
        <v>0.42504000000000003</v>
      </c>
      <c r="K1387" s="35">
        <f t="shared" si="509"/>
        <v>184.15850222</v>
      </c>
    </row>
    <row r="1388" spans="2:11" x14ac:dyDescent="0.25">
      <c r="B1388" s="35" t="str">
        <f t="shared" si="506"/>
        <v>B2_3_1984</v>
      </c>
      <c r="C1388" s="35" t="s">
        <v>73</v>
      </c>
      <c r="D1388" s="35">
        <f t="shared" si="508"/>
        <v>3</v>
      </c>
      <c r="E1388" s="35">
        <f t="shared" si="508"/>
        <v>1984</v>
      </c>
      <c r="F1388" s="35">
        <v>1.3535059999999997</v>
      </c>
      <c r="G1388" s="35">
        <v>4.4290000000000003</v>
      </c>
      <c r="H1388" s="35">
        <v>11</v>
      </c>
      <c r="I1388" s="35">
        <v>0.46200000000000002</v>
      </c>
      <c r="J1388" s="43">
        <f t="shared" si="507"/>
        <v>0.42504000000000003</v>
      </c>
      <c r="K1388" s="35">
        <f t="shared" si="509"/>
        <v>184.15850222</v>
      </c>
    </row>
    <row r="1389" spans="2:11" x14ac:dyDescent="0.25">
      <c r="B1389" s="35" t="str">
        <f t="shared" si="506"/>
        <v>B2_3_1985</v>
      </c>
      <c r="C1389" s="35" t="s">
        <v>73</v>
      </c>
      <c r="D1389" s="35">
        <f t="shared" si="508"/>
        <v>3</v>
      </c>
      <c r="E1389" s="35">
        <f t="shared" si="508"/>
        <v>1985</v>
      </c>
      <c r="F1389" s="35">
        <v>1.3535059999999997</v>
      </c>
      <c r="G1389" s="35">
        <v>4.4290000000000003</v>
      </c>
      <c r="H1389" s="35">
        <v>11</v>
      </c>
      <c r="I1389" s="35">
        <v>0.46200000000000002</v>
      </c>
      <c r="J1389" s="43">
        <f t="shared" si="507"/>
        <v>0.42504000000000003</v>
      </c>
      <c r="K1389" s="35">
        <f t="shared" si="509"/>
        <v>184.15850222</v>
      </c>
    </row>
    <row r="1390" spans="2:11" x14ac:dyDescent="0.25">
      <c r="B1390" s="35" t="str">
        <f t="shared" si="506"/>
        <v>B2_3_1986</v>
      </c>
      <c r="C1390" s="35" t="s">
        <v>73</v>
      </c>
      <c r="D1390" s="35">
        <f t="shared" si="508"/>
        <v>3</v>
      </c>
      <c r="E1390" s="35">
        <f t="shared" si="508"/>
        <v>1986</v>
      </c>
      <c r="F1390" s="35">
        <v>1.3535059999999997</v>
      </c>
      <c r="G1390" s="35">
        <v>4.4290000000000003</v>
      </c>
      <c r="H1390" s="35">
        <v>11</v>
      </c>
      <c r="I1390" s="35">
        <v>0.46200000000000002</v>
      </c>
      <c r="J1390" s="43">
        <f t="shared" si="507"/>
        <v>0.42504000000000003</v>
      </c>
      <c r="K1390" s="35">
        <f t="shared" si="509"/>
        <v>184.15850222</v>
      </c>
    </row>
    <row r="1391" spans="2:11" x14ac:dyDescent="0.25">
      <c r="B1391" s="35" t="str">
        <f t="shared" si="506"/>
        <v>B2_3_1987</v>
      </c>
      <c r="C1391" s="35" t="s">
        <v>73</v>
      </c>
      <c r="D1391" s="35">
        <f t="shared" si="508"/>
        <v>3</v>
      </c>
      <c r="E1391" s="35">
        <f t="shared" si="508"/>
        <v>1987</v>
      </c>
      <c r="F1391" s="35">
        <v>1.2671119999999998</v>
      </c>
      <c r="G1391" s="35">
        <v>4.3260000000000005</v>
      </c>
      <c r="H1391" s="35">
        <v>11</v>
      </c>
      <c r="I1391" s="35">
        <v>0.46200000000000002</v>
      </c>
      <c r="J1391" s="43">
        <f t="shared" si="507"/>
        <v>0.42504000000000003</v>
      </c>
      <c r="K1391" s="35">
        <f t="shared" si="509"/>
        <v>184.15850222</v>
      </c>
    </row>
    <row r="1392" spans="2:11" x14ac:dyDescent="0.25">
      <c r="B1392" s="35" t="str">
        <f t="shared" si="506"/>
        <v>B2_3_1988</v>
      </c>
      <c r="C1392" s="35" t="s">
        <v>73</v>
      </c>
      <c r="D1392" s="35">
        <f t="shared" si="508"/>
        <v>3</v>
      </c>
      <c r="E1392" s="35">
        <f t="shared" si="508"/>
        <v>1988</v>
      </c>
      <c r="F1392" s="35">
        <v>1.2671119999999998</v>
      </c>
      <c r="G1392" s="35">
        <v>4.3260000000000005</v>
      </c>
      <c r="H1392" s="35">
        <v>11</v>
      </c>
      <c r="I1392" s="35">
        <v>0.46200000000000002</v>
      </c>
      <c r="J1392" s="43">
        <f t="shared" si="507"/>
        <v>0.42504000000000003</v>
      </c>
      <c r="K1392" s="35">
        <f t="shared" si="509"/>
        <v>184.15850222</v>
      </c>
    </row>
    <row r="1393" spans="2:11" x14ac:dyDescent="0.25">
      <c r="B1393" s="35" t="str">
        <f t="shared" si="506"/>
        <v>B2_3_1989</v>
      </c>
      <c r="C1393" s="35" t="s">
        <v>73</v>
      </c>
      <c r="D1393" s="35">
        <f t="shared" si="508"/>
        <v>3</v>
      </c>
      <c r="E1393" s="35">
        <f t="shared" si="508"/>
        <v>1989</v>
      </c>
      <c r="F1393" s="35">
        <v>1.2671119999999998</v>
      </c>
      <c r="G1393" s="35">
        <v>4.3260000000000005</v>
      </c>
      <c r="H1393" s="35">
        <v>11</v>
      </c>
      <c r="I1393" s="35">
        <v>0.46200000000000002</v>
      </c>
      <c r="J1393" s="43">
        <f t="shared" si="507"/>
        <v>0.42504000000000003</v>
      </c>
      <c r="K1393" s="35">
        <f t="shared" si="509"/>
        <v>184.15850222</v>
      </c>
    </row>
    <row r="1394" spans="2:11" x14ac:dyDescent="0.25">
      <c r="B1394" s="35" t="str">
        <f t="shared" si="506"/>
        <v>B2_3_1990</v>
      </c>
      <c r="C1394" s="35" t="s">
        <v>73</v>
      </c>
      <c r="D1394" s="35">
        <f t="shared" si="508"/>
        <v>3</v>
      </c>
      <c r="E1394" s="35">
        <f t="shared" si="508"/>
        <v>1990</v>
      </c>
      <c r="F1394" s="35">
        <v>1.2671119999999998</v>
      </c>
      <c r="G1394" s="35">
        <v>4.3260000000000005</v>
      </c>
      <c r="H1394" s="35">
        <v>11</v>
      </c>
      <c r="I1394" s="35">
        <v>0.46200000000000002</v>
      </c>
      <c r="J1394" s="43">
        <f t="shared" si="507"/>
        <v>0.42504000000000003</v>
      </c>
      <c r="K1394" s="35">
        <f t="shared" si="509"/>
        <v>184.15850222</v>
      </c>
    </row>
    <row r="1395" spans="2:11" x14ac:dyDescent="0.25">
      <c r="B1395" s="35" t="str">
        <f t="shared" si="506"/>
        <v>B2_3_1991</v>
      </c>
      <c r="C1395" s="35" t="s">
        <v>73</v>
      </c>
      <c r="D1395" s="35">
        <f t="shared" si="508"/>
        <v>3</v>
      </c>
      <c r="E1395" s="35">
        <f t="shared" si="508"/>
        <v>1991</v>
      </c>
      <c r="F1395" s="35">
        <v>1.2671119999999998</v>
      </c>
      <c r="G1395" s="35">
        <v>4.3260000000000005</v>
      </c>
      <c r="H1395" s="35">
        <v>11</v>
      </c>
      <c r="I1395" s="35">
        <v>0.46200000000000002</v>
      </c>
      <c r="J1395" s="43">
        <f t="shared" si="507"/>
        <v>0.42504000000000003</v>
      </c>
      <c r="K1395" s="35">
        <f t="shared" si="509"/>
        <v>184.15850222</v>
      </c>
    </row>
    <row r="1396" spans="2:11" x14ac:dyDescent="0.25">
      <c r="B1396" s="35" t="str">
        <f t="shared" si="506"/>
        <v>B2_3_1992</v>
      </c>
      <c r="C1396" s="35" t="s">
        <v>73</v>
      </c>
      <c r="D1396" s="35">
        <f t="shared" si="508"/>
        <v>3</v>
      </c>
      <c r="E1396" s="35">
        <f t="shared" si="508"/>
        <v>1992</v>
      </c>
      <c r="F1396" s="35">
        <v>1.2671119999999998</v>
      </c>
      <c r="G1396" s="35">
        <v>4.3260000000000005</v>
      </c>
      <c r="H1396" s="35">
        <v>11</v>
      </c>
      <c r="I1396" s="35">
        <v>0.46200000000000002</v>
      </c>
      <c r="J1396" s="43">
        <f t="shared" si="507"/>
        <v>0.42504000000000003</v>
      </c>
      <c r="K1396" s="35">
        <f t="shared" si="509"/>
        <v>184.15850222</v>
      </c>
    </row>
    <row r="1397" spans="2:11" x14ac:dyDescent="0.25">
      <c r="B1397" s="35" t="str">
        <f t="shared" si="506"/>
        <v>B2_3_1993</v>
      </c>
      <c r="C1397" s="35" t="s">
        <v>73</v>
      </c>
      <c r="D1397" s="35">
        <f t="shared" si="508"/>
        <v>3</v>
      </c>
      <c r="E1397" s="35">
        <f t="shared" si="508"/>
        <v>1993</v>
      </c>
      <c r="F1397" s="35">
        <v>1.2671119999999998</v>
      </c>
      <c r="G1397" s="35">
        <v>4.3260000000000005</v>
      </c>
      <c r="H1397" s="35">
        <v>11</v>
      </c>
      <c r="I1397" s="35">
        <v>0.46200000000000002</v>
      </c>
      <c r="J1397" s="43">
        <f t="shared" si="507"/>
        <v>0.42504000000000003</v>
      </c>
      <c r="K1397" s="35">
        <f t="shared" si="509"/>
        <v>184.15850222</v>
      </c>
    </row>
    <row r="1398" spans="2:11" x14ac:dyDescent="0.25">
      <c r="B1398" s="35" t="str">
        <f t="shared" si="506"/>
        <v>B2_3_1994</v>
      </c>
      <c r="C1398" s="35" t="s">
        <v>73</v>
      </c>
      <c r="D1398" s="35">
        <f t="shared" si="508"/>
        <v>3</v>
      </c>
      <c r="E1398" s="35">
        <f t="shared" si="508"/>
        <v>1994</v>
      </c>
      <c r="F1398" s="35">
        <v>1.2671119999999998</v>
      </c>
      <c r="G1398" s="35">
        <v>4.3260000000000005</v>
      </c>
      <c r="H1398" s="35">
        <v>11</v>
      </c>
      <c r="I1398" s="35">
        <v>0.46200000000000002</v>
      </c>
      <c r="J1398" s="43">
        <f t="shared" si="507"/>
        <v>0.42504000000000003</v>
      </c>
      <c r="K1398" s="35">
        <f t="shared" si="509"/>
        <v>184.15850222</v>
      </c>
    </row>
    <row r="1399" spans="2:11" x14ac:dyDescent="0.25">
      <c r="B1399" s="35" t="str">
        <f t="shared" si="506"/>
        <v>B2_3_1995</v>
      </c>
      <c r="C1399" s="35" t="s">
        <v>73</v>
      </c>
      <c r="D1399" s="35">
        <f t="shared" si="508"/>
        <v>3</v>
      </c>
      <c r="E1399" s="35">
        <f t="shared" si="508"/>
        <v>1995</v>
      </c>
      <c r="F1399" s="35">
        <v>1.2671119999999998</v>
      </c>
      <c r="G1399" s="35">
        <v>4.3260000000000005</v>
      </c>
      <c r="H1399" s="35">
        <v>11</v>
      </c>
      <c r="I1399" s="35">
        <v>0.46200000000000002</v>
      </c>
      <c r="J1399" s="43">
        <f t="shared" si="507"/>
        <v>0.42504000000000003</v>
      </c>
      <c r="K1399" s="35">
        <f t="shared" si="509"/>
        <v>184.15850222</v>
      </c>
    </row>
    <row r="1400" spans="2:11" x14ac:dyDescent="0.25">
      <c r="B1400" s="35" t="str">
        <f t="shared" si="506"/>
        <v>B2_3_1996</v>
      </c>
      <c r="C1400" s="35" t="s">
        <v>73</v>
      </c>
      <c r="D1400" s="35">
        <f t="shared" si="508"/>
        <v>3</v>
      </c>
      <c r="E1400" s="35">
        <f t="shared" si="508"/>
        <v>1996</v>
      </c>
      <c r="F1400" s="35">
        <v>0.979132</v>
      </c>
      <c r="G1400" s="35">
        <v>2.7810000000000001</v>
      </c>
      <c r="H1400" s="35">
        <v>8.17</v>
      </c>
      <c r="I1400" s="35">
        <v>0.31919999999999998</v>
      </c>
      <c r="J1400" s="43">
        <f t="shared" si="507"/>
        <v>0.29366399999999998</v>
      </c>
      <c r="K1400" s="35">
        <f t="shared" si="509"/>
        <v>184.15850222</v>
      </c>
    </row>
    <row r="1401" spans="2:11" x14ac:dyDescent="0.25">
      <c r="B1401" s="35" t="str">
        <f t="shared" si="506"/>
        <v>B2_3_1997</v>
      </c>
      <c r="C1401" s="35" t="s">
        <v>73</v>
      </c>
      <c r="D1401" s="35">
        <f t="shared" si="508"/>
        <v>3</v>
      </c>
      <c r="E1401" s="35">
        <f t="shared" si="508"/>
        <v>1997</v>
      </c>
      <c r="F1401" s="35">
        <v>0.979132</v>
      </c>
      <c r="G1401" s="35">
        <v>2.7810000000000001</v>
      </c>
      <c r="H1401" s="35">
        <v>8.17</v>
      </c>
      <c r="I1401" s="35">
        <v>0.31919999999999998</v>
      </c>
      <c r="J1401" s="43">
        <f t="shared" si="507"/>
        <v>0.29366399999999998</v>
      </c>
      <c r="K1401" s="35">
        <f t="shared" si="509"/>
        <v>184.15850222</v>
      </c>
    </row>
    <row r="1402" spans="2:11" x14ac:dyDescent="0.25">
      <c r="B1402" s="35" t="str">
        <f t="shared" si="506"/>
        <v>B2_3_1998</v>
      </c>
      <c r="C1402" s="35" t="s">
        <v>73</v>
      </c>
      <c r="D1402" s="35">
        <f t="shared" si="508"/>
        <v>3</v>
      </c>
      <c r="E1402" s="35">
        <f t="shared" si="508"/>
        <v>1998</v>
      </c>
      <c r="F1402" s="35">
        <v>0.979132</v>
      </c>
      <c r="G1402" s="35">
        <v>2.7810000000000001</v>
      </c>
      <c r="H1402" s="35">
        <v>8.17</v>
      </c>
      <c r="I1402" s="35">
        <v>0.31919999999999998</v>
      </c>
      <c r="J1402" s="43">
        <f t="shared" si="507"/>
        <v>0.29366399999999998</v>
      </c>
      <c r="K1402" s="35">
        <f t="shared" si="509"/>
        <v>184.15850222</v>
      </c>
    </row>
    <row r="1403" spans="2:11" x14ac:dyDescent="0.25">
      <c r="B1403" s="35" t="str">
        <f t="shared" si="506"/>
        <v>B2_3_1999</v>
      </c>
      <c r="C1403" s="35" t="s">
        <v>73</v>
      </c>
      <c r="D1403" s="35">
        <f t="shared" si="508"/>
        <v>3</v>
      </c>
      <c r="E1403" s="35">
        <f t="shared" si="508"/>
        <v>1999</v>
      </c>
      <c r="F1403" s="35">
        <v>0.979132</v>
      </c>
      <c r="G1403" s="35">
        <v>2.7810000000000001</v>
      </c>
      <c r="H1403" s="35">
        <v>8.17</v>
      </c>
      <c r="I1403" s="35">
        <v>0.31919999999999998</v>
      </c>
      <c r="J1403" s="43">
        <f t="shared" si="507"/>
        <v>0.29366399999999998</v>
      </c>
      <c r="K1403" s="35">
        <f t="shared" si="509"/>
        <v>184.15850222</v>
      </c>
    </row>
    <row r="1404" spans="2:11" x14ac:dyDescent="0.25">
      <c r="B1404" s="35" t="str">
        <f t="shared" si="506"/>
        <v>B2_3_2000</v>
      </c>
      <c r="C1404" s="35" t="s">
        <v>73</v>
      </c>
      <c r="D1404" s="35">
        <f t="shared" si="508"/>
        <v>3</v>
      </c>
      <c r="E1404" s="35">
        <f t="shared" si="508"/>
        <v>2000</v>
      </c>
      <c r="F1404" s="35">
        <v>0.979132</v>
      </c>
      <c r="G1404" s="35">
        <v>2.7810000000000001</v>
      </c>
      <c r="H1404" s="35">
        <v>7.3100000000000005</v>
      </c>
      <c r="I1404" s="35">
        <v>0.31919999999999998</v>
      </c>
      <c r="J1404" s="43">
        <f t="shared" si="507"/>
        <v>0.29366399999999998</v>
      </c>
      <c r="K1404" s="35">
        <f t="shared" si="509"/>
        <v>184.15850222</v>
      </c>
    </row>
    <row r="1405" spans="2:11" x14ac:dyDescent="0.25">
      <c r="B1405" s="35" t="str">
        <f t="shared" si="506"/>
        <v>B2_3_2001</v>
      </c>
      <c r="C1405" s="35" t="s">
        <v>73</v>
      </c>
      <c r="D1405" s="35">
        <f t="shared" si="508"/>
        <v>3</v>
      </c>
      <c r="E1405" s="35">
        <f t="shared" si="508"/>
        <v>2001</v>
      </c>
      <c r="F1405" s="35">
        <v>0.979132</v>
      </c>
      <c r="G1405" s="35">
        <v>2.7810000000000001</v>
      </c>
      <c r="H1405" s="35">
        <v>7.3100000000000005</v>
      </c>
      <c r="I1405" s="35">
        <v>0.31919999999999998</v>
      </c>
      <c r="J1405" s="43">
        <f t="shared" si="507"/>
        <v>0.29366399999999998</v>
      </c>
      <c r="K1405" s="35">
        <f t="shared" si="509"/>
        <v>184.15850222</v>
      </c>
    </row>
    <row r="1406" spans="2:11" x14ac:dyDescent="0.25">
      <c r="B1406" s="35" t="str">
        <f t="shared" si="506"/>
        <v>B2_3_2002</v>
      </c>
      <c r="C1406" s="35" t="s">
        <v>73</v>
      </c>
      <c r="D1406" s="35">
        <f t="shared" si="508"/>
        <v>3</v>
      </c>
      <c r="E1406" s="35">
        <f t="shared" si="508"/>
        <v>2002</v>
      </c>
      <c r="F1406" s="35">
        <v>0.979132</v>
      </c>
      <c r="G1406" s="35">
        <v>2.7810000000000001</v>
      </c>
      <c r="H1406" s="35">
        <v>7.3100000000000005</v>
      </c>
      <c r="I1406" s="35">
        <v>0.31919999999999998</v>
      </c>
      <c r="J1406" s="43">
        <f t="shared" si="507"/>
        <v>0.29366399999999998</v>
      </c>
      <c r="K1406" s="35">
        <f t="shared" si="509"/>
        <v>184.15850222</v>
      </c>
    </row>
    <row r="1407" spans="2:11" x14ac:dyDescent="0.25">
      <c r="B1407" s="35" t="str">
        <f t="shared" si="506"/>
        <v>B2_3_2003</v>
      </c>
      <c r="C1407" s="35" t="s">
        <v>73</v>
      </c>
      <c r="D1407" s="35">
        <f t="shared" si="508"/>
        <v>3</v>
      </c>
      <c r="E1407" s="35">
        <f t="shared" si="508"/>
        <v>2003</v>
      </c>
      <c r="F1407" s="35">
        <v>0.979132</v>
      </c>
      <c r="G1407" s="35">
        <v>2.7810000000000001</v>
      </c>
      <c r="H1407" s="35">
        <v>7.3100000000000005</v>
      </c>
      <c r="I1407" s="35">
        <v>0.31919999999999998</v>
      </c>
      <c r="J1407" s="43">
        <f t="shared" si="507"/>
        <v>0.29366399999999998</v>
      </c>
      <c r="K1407" s="35">
        <f t="shared" si="509"/>
        <v>184.15850222</v>
      </c>
    </row>
    <row r="1408" spans="2:11" x14ac:dyDescent="0.25">
      <c r="B1408" s="35" t="str">
        <f t="shared" si="506"/>
        <v>B2_3_2004</v>
      </c>
      <c r="C1408" s="35" t="s">
        <v>73</v>
      </c>
      <c r="D1408" s="35">
        <f t="shared" si="508"/>
        <v>3</v>
      </c>
      <c r="E1408" s="35">
        <f t="shared" si="508"/>
        <v>2004</v>
      </c>
      <c r="F1408" s="35">
        <v>0.979132</v>
      </c>
      <c r="G1408" s="35">
        <v>3.73</v>
      </c>
      <c r="H1408" s="35">
        <v>5.1014999999999997</v>
      </c>
      <c r="I1408" s="35">
        <v>0.22</v>
      </c>
      <c r="J1408" s="43">
        <f t="shared" si="507"/>
        <v>0.2024</v>
      </c>
      <c r="K1408" s="35">
        <f t="shared" si="509"/>
        <v>184.15850222</v>
      </c>
    </row>
    <row r="1409" spans="2:11" x14ac:dyDescent="0.25">
      <c r="B1409" s="35" t="str">
        <f t="shared" si="506"/>
        <v>B2_3_2005</v>
      </c>
      <c r="C1409" s="35" t="s">
        <v>73</v>
      </c>
      <c r="D1409" s="35">
        <f t="shared" si="508"/>
        <v>3</v>
      </c>
      <c r="E1409" s="35">
        <f t="shared" si="508"/>
        <v>2005</v>
      </c>
      <c r="F1409" s="35">
        <v>0.979132</v>
      </c>
      <c r="G1409" s="35">
        <v>3.73</v>
      </c>
      <c r="H1409" s="35">
        <v>5.1014999999999997</v>
      </c>
      <c r="I1409" s="35">
        <v>0.22</v>
      </c>
      <c r="J1409" s="43">
        <f t="shared" si="507"/>
        <v>0.2024</v>
      </c>
      <c r="K1409" s="35">
        <f t="shared" si="509"/>
        <v>184.15850222</v>
      </c>
    </row>
    <row r="1410" spans="2:11" x14ac:dyDescent="0.25">
      <c r="B1410" s="35" t="str">
        <f t="shared" si="506"/>
        <v>B2_3_2006</v>
      </c>
      <c r="C1410" s="35" t="s">
        <v>73</v>
      </c>
      <c r="D1410" s="35">
        <f t="shared" si="508"/>
        <v>3</v>
      </c>
      <c r="E1410" s="35">
        <f t="shared" si="508"/>
        <v>2006</v>
      </c>
      <c r="F1410" s="35">
        <v>0.979132</v>
      </c>
      <c r="G1410" s="35">
        <v>3.73</v>
      </c>
      <c r="H1410" s="35">
        <v>5.1014999999999997</v>
      </c>
      <c r="I1410" s="35">
        <v>0.22</v>
      </c>
      <c r="J1410" s="43">
        <f t="shared" si="507"/>
        <v>0.2024</v>
      </c>
      <c r="K1410" s="35">
        <f t="shared" si="509"/>
        <v>184.15850222</v>
      </c>
    </row>
    <row r="1411" spans="2:11" x14ac:dyDescent="0.25">
      <c r="B1411" s="35" t="str">
        <f t="shared" si="506"/>
        <v>B2_3_2007</v>
      </c>
      <c r="C1411" s="35" t="s">
        <v>73</v>
      </c>
      <c r="D1411" s="35">
        <f t="shared" si="508"/>
        <v>3</v>
      </c>
      <c r="E1411" s="35">
        <f t="shared" si="508"/>
        <v>2007</v>
      </c>
      <c r="F1411" s="35">
        <v>0.979132</v>
      </c>
      <c r="G1411" s="35">
        <v>3.73</v>
      </c>
      <c r="H1411" s="35">
        <v>5.1014999999999997</v>
      </c>
      <c r="I1411" s="35">
        <v>0.22</v>
      </c>
      <c r="J1411" s="43">
        <f t="shared" si="507"/>
        <v>0.2024</v>
      </c>
      <c r="K1411" s="35">
        <f t="shared" si="509"/>
        <v>184.15850222</v>
      </c>
    </row>
    <row r="1412" spans="2:11" x14ac:dyDescent="0.25">
      <c r="B1412" s="35" t="str">
        <f t="shared" si="506"/>
        <v>B2_3_2008</v>
      </c>
      <c r="C1412" s="35" t="s">
        <v>73</v>
      </c>
      <c r="D1412" s="35">
        <f t="shared" si="508"/>
        <v>3</v>
      </c>
      <c r="E1412" s="35">
        <f t="shared" si="508"/>
        <v>2008</v>
      </c>
      <c r="F1412" s="35">
        <v>0.979132</v>
      </c>
      <c r="G1412" s="35">
        <v>3.73</v>
      </c>
      <c r="H1412" s="35">
        <v>5.1014999999999997</v>
      </c>
      <c r="I1412" s="35">
        <v>0.22</v>
      </c>
      <c r="J1412" s="43">
        <f t="shared" si="507"/>
        <v>0.2024</v>
      </c>
      <c r="K1412" s="35">
        <f t="shared" si="509"/>
        <v>184.15850222</v>
      </c>
    </row>
    <row r="1413" spans="2:11" x14ac:dyDescent="0.25">
      <c r="B1413" s="35" t="str">
        <f t="shared" si="506"/>
        <v>B2_3_2009</v>
      </c>
      <c r="C1413" s="35" t="s">
        <v>73</v>
      </c>
      <c r="D1413" s="35">
        <f t="shared" si="508"/>
        <v>3</v>
      </c>
      <c r="E1413" s="35">
        <f t="shared" si="508"/>
        <v>2009</v>
      </c>
      <c r="F1413" s="35">
        <v>0.979132</v>
      </c>
      <c r="G1413" s="35">
        <v>3.73</v>
      </c>
      <c r="H1413" s="35">
        <v>5.1014999999999997</v>
      </c>
      <c r="I1413" s="35">
        <v>0.22</v>
      </c>
      <c r="J1413" s="43">
        <f t="shared" si="507"/>
        <v>0.2024</v>
      </c>
      <c r="K1413" s="35">
        <f t="shared" si="509"/>
        <v>184.15850222</v>
      </c>
    </row>
    <row r="1414" spans="2:11" x14ac:dyDescent="0.25">
      <c r="B1414" s="35" t="str">
        <f t="shared" si="506"/>
        <v>B2_3_2010</v>
      </c>
      <c r="C1414" s="35" t="s">
        <v>73</v>
      </c>
      <c r="D1414" s="35">
        <f t="shared" si="508"/>
        <v>3</v>
      </c>
      <c r="E1414" s="35">
        <f t="shared" si="508"/>
        <v>2010</v>
      </c>
      <c r="F1414" s="35">
        <v>0.979132</v>
      </c>
      <c r="G1414" s="35">
        <v>3.73</v>
      </c>
      <c r="H1414" s="35">
        <v>5.1014999999999997</v>
      </c>
      <c r="I1414" s="35">
        <v>0.22</v>
      </c>
      <c r="J1414" s="43">
        <f t="shared" si="507"/>
        <v>0.2024</v>
      </c>
      <c r="K1414" s="35">
        <f t="shared" si="509"/>
        <v>184.15850222</v>
      </c>
    </row>
    <row r="1415" spans="2:11" x14ac:dyDescent="0.25">
      <c r="B1415" s="35" t="str">
        <f t="shared" si="506"/>
        <v>B2_3_2011</v>
      </c>
      <c r="C1415" s="35" t="s">
        <v>73</v>
      </c>
      <c r="D1415" s="35">
        <f t="shared" si="508"/>
        <v>3</v>
      </c>
      <c r="E1415" s="35">
        <f t="shared" si="508"/>
        <v>2011</v>
      </c>
      <c r="F1415" s="35">
        <v>0.979132</v>
      </c>
      <c r="G1415" s="35">
        <v>3.73</v>
      </c>
      <c r="H1415" s="35">
        <v>5.1014999999999997</v>
      </c>
      <c r="I1415" s="35">
        <v>0.22</v>
      </c>
      <c r="J1415" s="43">
        <f t="shared" si="507"/>
        <v>0.2024</v>
      </c>
      <c r="K1415" s="35">
        <f t="shared" si="509"/>
        <v>184.15850222</v>
      </c>
    </row>
    <row r="1416" spans="2:11" x14ac:dyDescent="0.25">
      <c r="B1416" s="35" t="str">
        <f t="shared" si="506"/>
        <v>B2_3_2012</v>
      </c>
      <c r="C1416" s="35" t="s">
        <v>73</v>
      </c>
      <c r="D1416" s="35">
        <f t="shared" si="508"/>
        <v>3</v>
      </c>
      <c r="E1416" s="35">
        <f t="shared" si="508"/>
        <v>2012</v>
      </c>
      <c r="F1416" s="35">
        <v>0.979132</v>
      </c>
      <c r="G1416" s="35">
        <v>3.73</v>
      </c>
      <c r="H1416" s="35">
        <v>5.1014999999999997</v>
      </c>
      <c r="I1416" s="35">
        <v>0.22</v>
      </c>
      <c r="J1416" s="43">
        <f t="shared" si="507"/>
        <v>0.2024</v>
      </c>
      <c r="K1416" s="35">
        <f t="shared" si="509"/>
        <v>184.15850222</v>
      </c>
    </row>
    <row r="1417" spans="2:11" x14ac:dyDescent="0.25">
      <c r="B1417" s="35" t="str">
        <f t="shared" si="506"/>
        <v>B2_3_2013</v>
      </c>
      <c r="C1417" s="35" t="s">
        <v>73</v>
      </c>
      <c r="D1417" s="35">
        <f t="shared" si="508"/>
        <v>3</v>
      </c>
      <c r="E1417" s="35">
        <f t="shared" si="508"/>
        <v>2013</v>
      </c>
      <c r="F1417" s="35">
        <v>0.979132</v>
      </c>
      <c r="G1417" s="35">
        <v>3.73</v>
      </c>
      <c r="H1417" s="35">
        <v>3.8000000000000003</v>
      </c>
      <c r="I1417" s="35">
        <v>0.09</v>
      </c>
      <c r="J1417" s="43">
        <f t="shared" si="507"/>
        <v>8.2799999999999999E-2</v>
      </c>
      <c r="K1417" s="35">
        <f t="shared" si="509"/>
        <v>184.15850222</v>
      </c>
    </row>
    <row r="1418" spans="2:11" x14ac:dyDescent="0.25">
      <c r="B1418" s="35" t="str">
        <f t="shared" ref="B1418:B1481" si="510">C1418&amp;"_"&amp;D1418&amp;"_"&amp;E1418</f>
        <v>B2_3_2014</v>
      </c>
      <c r="C1418" s="35" t="s">
        <v>73</v>
      </c>
      <c r="D1418" s="35">
        <f t="shared" si="508"/>
        <v>3</v>
      </c>
      <c r="E1418" s="35">
        <f t="shared" si="508"/>
        <v>2014</v>
      </c>
      <c r="F1418" s="35">
        <v>0.979132</v>
      </c>
      <c r="G1418" s="35">
        <v>3.73</v>
      </c>
      <c r="H1418" s="35">
        <v>3.8000000000000003</v>
      </c>
      <c r="I1418" s="35">
        <v>0.09</v>
      </c>
      <c r="J1418" s="43">
        <f t="shared" ref="J1418:J1481" si="511">0.92*I1418</f>
        <v>8.2799999999999999E-2</v>
      </c>
      <c r="K1418" s="35">
        <f t="shared" si="509"/>
        <v>184.15850222</v>
      </c>
    </row>
    <row r="1419" spans="2:11" x14ac:dyDescent="0.25">
      <c r="B1419" s="35" t="str">
        <f t="shared" si="510"/>
        <v>B2_3_2015</v>
      </c>
      <c r="C1419" s="35" t="s">
        <v>73</v>
      </c>
      <c r="D1419" s="35">
        <f t="shared" si="508"/>
        <v>3</v>
      </c>
      <c r="E1419" s="35">
        <f t="shared" si="508"/>
        <v>2015</v>
      </c>
      <c r="F1419" s="35">
        <v>0.979132</v>
      </c>
      <c r="G1419" s="35">
        <v>3.73</v>
      </c>
      <c r="H1419" s="35">
        <v>3.8000000000000003</v>
      </c>
      <c r="I1419" s="35">
        <v>0.09</v>
      </c>
      <c r="J1419" s="43">
        <f t="shared" si="511"/>
        <v>8.2799999999999999E-2</v>
      </c>
      <c r="K1419" s="35">
        <f t="shared" si="509"/>
        <v>184.15850222</v>
      </c>
    </row>
    <row r="1420" spans="2:11" x14ac:dyDescent="0.25">
      <c r="B1420" s="35" t="str">
        <f t="shared" si="510"/>
        <v>B2_3_2016</v>
      </c>
      <c r="C1420" s="35" t="s">
        <v>73</v>
      </c>
      <c r="D1420" s="35">
        <f t="shared" si="508"/>
        <v>3</v>
      </c>
      <c r="E1420" s="35">
        <f t="shared" si="508"/>
        <v>2016</v>
      </c>
      <c r="F1420" s="35">
        <v>0.979132</v>
      </c>
      <c r="G1420" s="35">
        <v>3.73</v>
      </c>
      <c r="H1420" s="35">
        <v>3.8000000000000003</v>
      </c>
      <c r="I1420" s="35">
        <v>0.09</v>
      </c>
      <c r="J1420" s="43">
        <f t="shared" si="511"/>
        <v>8.2799999999999999E-2</v>
      </c>
      <c r="K1420" s="35">
        <f t="shared" si="509"/>
        <v>184.15850222</v>
      </c>
    </row>
    <row r="1421" spans="2:11" x14ac:dyDescent="0.25">
      <c r="B1421" s="35" t="str">
        <f t="shared" si="510"/>
        <v>B2_3_2017</v>
      </c>
      <c r="C1421" s="35" t="s">
        <v>73</v>
      </c>
      <c r="D1421" s="35">
        <f t="shared" si="508"/>
        <v>3</v>
      </c>
      <c r="E1421" s="35">
        <f t="shared" si="508"/>
        <v>2017</v>
      </c>
      <c r="F1421" s="35">
        <v>0.979132</v>
      </c>
      <c r="G1421" s="35">
        <v>3.73</v>
      </c>
      <c r="H1421" s="35">
        <v>3.8000000000000003</v>
      </c>
      <c r="I1421" s="35">
        <v>0.09</v>
      </c>
      <c r="J1421" s="43">
        <f t="shared" si="511"/>
        <v>8.2799999999999999E-2</v>
      </c>
      <c r="K1421" s="35">
        <f t="shared" si="509"/>
        <v>184.15850222</v>
      </c>
    </row>
    <row r="1422" spans="2:11" x14ac:dyDescent="0.25">
      <c r="B1422" s="35" t="str">
        <f t="shared" si="510"/>
        <v>B2_3_2018</v>
      </c>
      <c r="C1422" s="35" t="s">
        <v>73</v>
      </c>
      <c r="D1422" s="35">
        <f t="shared" si="508"/>
        <v>3</v>
      </c>
      <c r="E1422" s="35">
        <f t="shared" si="508"/>
        <v>2018</v>
      </c>
      <c r="F1422" s="35">
        <v>0.979132</v>
      </c>
      <c r="G1422" s="35">
        <v>3.73</v>
      </c>
      <c r="H1422" s="35">
        <v>3.8000000000000003</v>
      </c>
      <c r="I1422" s="35">
        <v>0.09</v>
      </c>
      <c r="J1422" s="43">
        <f t="shared" si="511"/>
        <v>8.2799999999999999E-2</v>
      </c>
      <c r="K1422" s="35">
        <f t="shared" si="509"/>
        <v>184.15850222</v>
      </c>
    </row>
    <row r="1423" spans="2:11" x14ac:dyDescent="0.25">
      <c r="B1423" s="35" t="str">
        <f t="shared" si="510"/>
        <v>B2_3_2019</v>
      </c>
      <c r="C1423" s="35" t="s">
        <v>73</v>
      </c>
      <c r="D1423" s="35">
        <f t="shared" si="508"/>
        <v>3</v>
      </c>
      <c r="E1423" s="35">
        <f t="shared" si="508"/>
        <v>2019</v>
      </c>
      <c r="F1423" s="35">
        <v>0.979132</v>
      </c>
      <c r="G1423" s="35">
        <v>3.73</v>
      </c>
      <c r="H1423" s="35">
        <v>3.8000000000000003</v>
      </c>
      <c r="I1423" s="35">
        <v>0.09</v>
      </c>
      <c r="J1423" s="43">
        <f t="shared" si="511"/>
        <v>8.2799999999999999E-2</v>
      </c>
      <c r="K1423" s="35">
        <f t="shared" si="509"/>
        <v>184.15850222</v>
      </c>
    </row>
    <row r="1424" spans="2:11" x14ac:dyDescent="0.25">
      <c r="B1424" s="35" t="str">
        <f t="shared" si="510"/>
        <v>B2_3_2020</v>
      </c>
      <c r="C1424" s="35" t="s">
        <v>73</v>
      </c>
      <c r="D1424" s="35">
        <f t="shared" si="508"/>
        <v>3</v>
      </c>
      <c r="E1424" s="35">
        <f t="shared" si="508"/>
        <v>2020</v>
      </c>
      <c r="F1424" s="35">
        <v>0.979132</v>
      </c>
      <c r="G1424" s="35">
        <v>3.73</v>
      </c>
      <c r="H1424" s="35">
        <v>3.8000000000000003</v>
      </c>
      <c r="I1424" s="35">
        <v>0.09</v>
      </c>
      <c r="J1424" s="43">
        <f t="shared" si="511"/>
        <v>8.2799999999999999E-2</v>
      </c>
      <c r="K1424" s="35">
        <f t="shared" si="509"/>
        <v>184.15850222</v>
      </c>
    </row>
    <row r="1425" spans="2:11" x14ac:dyDescent="0.25">
      <c r="B1425" s="35" t="str">
        <f t="shared" si="510"/>
        <v>B2_4_1969</v>
      </c>
      <c r="C1425" s="35" t="s">
        <v>73</v>
      </c>
      <c r="D1425" s="35">
        <f t="shared" si="508"/>
        <v>4</v>
      </c>
      <c r="E1425" s="35">
        <f t="shared" si="508"/>
        <v>1969</v>
      </c>
      <c r="F1425" s="35">
        <v>1.9006679999999998</v>
      </c>
      <c r="G1425" s="35">
        <v>4.5320000000000009</v>
      </c>
      <c r="H1425" s="35">
        <v>14</v>
      </c>
      <c r="I1425" s="35">
        <v>0.64680000000000004</v>
      </c>
      <c r="J1425" s="43">
        <f t="shared" si="511"/>
        <v>0.59505600000000003</v>
      </c>
      <c r="K1425" s="35">
        <f t="shared" si="509"/>
        <v>184.15850222</v>
      </c>
    </row>
    <row r="1426" spans="2:11" x14ac:dyDescent="0.25">
      <c r="B1426" s="35" t="str">
        <f t="shared" si="510"/>
        <v>B2_4_1970</v>
      </c>
      <c r="C1426" s="35" t="s">
        <v>73</v>
      </c>
      <c r="D1426" s="35">
        <f t="shared" si="508"/>
        <v>4</v>
      </c>
      <c r="E1426" s="35">
        <f t="shared" si="508"/>
        <v>1970</v>
      </c>
      <c r="F1426" s="35">
        <v>1.9006679999999998</v>
      </c>
      <c r="G1426" s="35">
        <v>4.5320000000000009</v>
      </c>
      <c r="H1426" s="35">
        <v>14</v>
      </c>
      <c r="I1426" s="35">
        <v>0.64680000000000004</v>
      </c>
      <c r="J1426" s="43">
        <f t="shared" si="511"/>
        <v>0.59505600000000003</v>
      </c>
      <c r="K1426" s="35">
        <f t="shared" si="509"/>
        <v>184.15850222</v>
      </c>
    </row>
    <row r="1427" spans="2:11" x14ac:dyDescent="0.25">
      <c r="B1427" s="35" t="str">
        <f t="shared" si="510"/>
        <v>B2_4_1971</v>
      </c>
      <c r="C1427" s="35" t="s">
        <v>73</v>
      </c>
      <c r="D1427" s="35">
        <f t="shared" si="508"/>
        <v>4</v>
      </c>
      <c r="E1427" s="35">
        <f t="shared" si="508"/>
        <v>1971</v>
      </c>
      <c r="F1427" s="35">
        <v>1.5838899999999998</v>
      </c>
      <c r="G1427" s="35">
        <v>4.5320000000000009</v>
      </c>
      <c r="H1427" s="35">
        <v>13</v>
      </c>
      <c r="I1427" s="35">
        <v>0.5544</v>
      </c>
      <c r="J1427" s="43">
        <f t="shared" si="511"/>
        <v>0.51004800000000006</v>
      </c>
      <c r="K1427" s="35">
        <f t="shared" si="509"/>
        <v>184.15850222</v>
      </c>
    </row>
    <row r="1428" spans="2:11" x14ac:dyDescent="0.25">
      <c r="B1428" s="35" t="str">
        <f t="shared" si="510"/>
        <v>B2_4_1972</v>
      </c>
      <c r="C1428" s="35" t="s">
        <v>73</v>
      </c>
      <c r="D1428" s="35">
        <f t="shared" si="508"/>
        <v>4</v>
      </c>
      <c r="E1428" s="35">
        <f t="shared" si="508"/>
        <v>1972</v>
      </c>
      <c r="F1428" s="35">
        <v>1.5838899999999998</v>
      </c>
      <c r="G1428" s="35">
        <v>4.5320000000000009</v>
      </c>
      <c r="H1428" s="35">
        <v>13</v>
      </c>
      <c r="I1428" s="35">
        <v>0.5544</v>
      </c>
      <c r="J1428" s="43">
        <f t="shared" si="511"/>
        <v>0.51004800000000006</v>
      </c>
      <c r="K1428" s="35">
        <f t="shared" si="509"/>
        <v>184.15850222</v>
      </c>
    </row>
    <row r="1429" spans="2:11" x14ac:dyDescent="0.25">
      <c r="B1429" s="35" t="str">
        <f t="shared" si="510"/>
        <v>B2_4_1973</v>
      </c>
      <c r="C1429" s="35" t="s">
        <v>73</v>
      </c>
      <c r="D1429" s="35">
        <f t="shared" si="508"/>
        <v>4</v>
      </c>
      <c r="E1429" s="35">
        <f t="shared" si="508"/>
        <v>1973</v>
      </c>
      <c r="F1429" s="35">
        <v>1.5838899999999998</v>
      </c>
      <c r="G1429" s="35">
        <v>4.5320000000000009</v>
      </c>
      <c r="H1429" s="35">
        <v>13</v>
      </c>
      <c r="I1429" s="35">
        <v>0.5544</v>
      </c>
      <c r="J1429" s="43">
        <f t="shared" si="511"/>
        <v>0.51004800000000006</v>
      </c>
      <c r="K1429" s="35">
        <f t="shared" si="509"/>
        <v>184.15850222</v>
      </c>
    </row>
    <row r="1430" spans="2:11" x14ac:dyDescent="0.25">
      <c r="B1430" s="35" t="str">
        <f t="shared" si="510"/>
        <v>B2_4_1974</v>
      </c>
      <c r="C1430" s="35" t="s">
        <v>73</v>
      </c>
      <c r="D1430" s="35">
        <f t="shared" si="508"/>
        <v>4</v>
      </c>
      <c r="E1430" s="35">
        <f t="shared" si="508"/>
        <v>1974</v>
      </c>
      <c r="F1430" s="35">
        <v>1.5838899999999998</v>
      </c>
      <c r="G1430" s="35">
        <v>4.5320000000000009</v>
      </c>
      <c r="H1430" s="35">
        <v>13</v>
      </c>
      <c r="I1430" s="35">
        <v>0.5544</v>
      </c>
      <c r="J1430" s="43">
        <f t="shared" si="511"/>
        <v>0.51004800000000006</v>
      </c>
      <c r="K1430" s="35">
        <f t="shared" si="509"/>
        <v>184.15850222</v>
      </c>
    </row>
    <row r="1431" spans="2:11" x14ac:dyDescent="0.25">
      <c r="B1431" s="35" t="str">
        <f t="shared" si="510"/>
        <v>B2_4_1975</v>
      </c>
      <c r="C1431" s="35" t="s">
        <v>73</v>
      </c>
      <c r="D1431" s="35">
        <f t="shared" si="508"/>
        <v>4</v>
      </c>
      <c r="E1431" s="35">
        <f t="shared" si="508"/>
        <v>1975</v>
      </c>
      <c r="F1431" s="35">
        <v>1.5838899999999998</v>
      </c>
      <c r="G1431" s="35">
        <v>4.5320000000000009</v>
      </c>
      <c r="H1431" s="35">
        <v>13</v>
      </c>
      <c r="I1431" s="35">
        <v>0.5544</v>
      </c>
      <c r="J1431" s="43">
        <f t="shared" si="511"/>
        <v>0.51004800000000006</v>
      </c>
      <c r="K1431" s="35">
        <f t="shared" si="509"/>
        <v>184.15850222</v>
      </c>
    </row>
    <row r="1432" spans="2:11" x14ac:dyDescent="0.25">
      <c r="B1432" s="35" t="str">
        <f t="shared" si="510"/>
        <v>B2_4_1976</v>
      </c>
      <c r="C1432" s="35" t="s">
        <v>73</v>
      </c>
      <c r="D1432" s="35">
        <f t="shared" si="508"/>
        <v>4</v>
      </c>
      <c r="E1432" s="35">
        <f t="shared" si="508"/>
        <v>1976</v>
      </c>
      <c r="F1432" s="35">
        <v>1.5838899999999998</v>
      </c>
      <c r="G1432" s="35">
        <v>4.5320000000000009</v>
      </c>
      <c r="H1432" s="35">
        <v>13</v>
      </c>
      <c r="I1432" s="35">
        <v>0.5544</v>
      </c>
      <c r="J1432" s="43">
        <f t="shared" si="511"/>
        <v>0.51004800000000006</v>
      </c>
      <c r="K1432" s="35">
        <f t="shared" si="509"/>
        <v>184.15850222</v>
      </c>
    </row>
    <row r="1433" spans="2:11" x14ac:dyDescent="0.25">
      <c r="B1433" s="35" t="str">
        <f t="shared" si="510"/>
        <v>B2_4_1977</v>
      </c>
      <c r="C1433" s="35" t="s">
        <v>73</v>
      </c>
      <c r="D1433" s="35">
        <f t="shared" si="508"/>
        <v>4</v>
      </c>
      <c r="E1433" s="35">
        <f t="shared" si="508"/>
        <v>1977</v>
      </c>
      <c r="F1433" s="35">
        <v>1.5838899999999998</v>
      </c>
      <c r="G1433" s="35">
        <v>4.5320000000000009</v>
      </c>
      <c r="H1433" s="35">
        <v>13</v>
      </c>
      <c r="I1433" s="35">
        <v>0.5544</v>
      </c>
      <c r="J1433" s="43">
        <f t="shared" si="511"/>
        <v>0.51004800000000006</v>
      </c>
      <c r="K1433" s="35">
        <f t="shared" si="509"/>
        <v>184.15850222</v>
      </c>
    </row>
    <row r="1434" spans="2:11" x14ac:dyDescent="0.25">
      <c r="B1434" s="35" t="str">
        <f t="shared" si="510"/>
        <v>B2_4_1978</v>
      </c>
      <c r="C1434" s="35" t="s">
        <v>73</v>
      </c>
      <c r="D1434" s="35">
        <f t="shared" ref="D1434:E1497" si="512">D1002</f>
        <v>4</v>
      </c>
      <c r="E1434" s="35">
        <f t="shared" si="512"/>
        <v>1978</v>
      </c>
      <c r="F1434" s="35">
        <v>1.5838899999999998</v>
      </c>
      <c r="G1434" s="35">
        <v>4.5320000000000009</v>
      </c>
      <c r="H1434" s="35">
        <v>13</v>
      </c>
      <c r="I1434" s="35">
        <v>0.5544</v>
      </c>
      <c r="J1434" s="43">
        <f t="shared" si="511"/>
        <v>0.51004800000000006</v>
      </c>
      <c r="K1434" s="35">
        <f t="shared" ref="K1434:K1497" si="513">K1002</f>
        <v>184.15850222</v>
      </c>
    </row>
    <row r="1435" spans="2:11" x14ac:dyDescent="0.25">
      <c r="B1435" s="35" t="str">
        <f t="shared" si="510"/>
        <v>B2_4_1979</v>
      </c>
      <c r="C1435" s="35" t="s">
        <v>73</v>
      </c>
      <c r="D1435" s="35">
        <f t="shared" si="512"/>
        <v>4</v>
      </c>
      <c r="E1435" s="35">
        <f t="shared" si="512"/>
        <v>1979</v>
      </c>
      <c r="F1435" s="35">
        <v>1.4399</v>
      </c>
      <c r="G1435" s="35">
        <v>4.5320000000000009</v>
      </c>
      <c r="H1435" s="35">
        <v>12</v>
      </c>
      <c r="I1435" s="35">
        <v>0.46200000000000002</v>
      </c>
      <c r="J1435" s="43">
        <f t="shared" si="511"/>
        <v>0.42504000000000003</v>
      </c>
      <c r="K1435" s="35">
        <f t="shared" si="513"/>
        <v>184.15850222</v>
      </c>
    </row>
    <row r="1436" spans="2:11" x14ac:dyDescent="0.25">
      <c r="B1436" s="35" t="str">
        <f t="shared" si="510"/>
        <v>B2_4_1980</v>
      </c>
      <c r="C1436" s="35" t="s">
        <v>73</v>
      </c>
      <c r="D1436" s="35">
        <f t="shared" si="512"/>
        <v>4</v>
      </c>
      <c r="E1436" s="35">
        <f t="shared" si="512"/>
        <v>1980</v>
      </c>
      <c r="F1436" s="35">
        <v>1.4399</v>
      </c>
      <c r="G1436" s="35">
        <v>4.5320000000000009</v>
      </c>
      <c r="H1436" s="35">
        <v>12</v>
      </c>
      <c r="I1436" s="35">
        <v>0.46200000000000002</v>
      </c>
      <c r="J1436" s="43">
        <f t="shared" si="511"/>
        <v>0.42504000000000003</v>
      </c>
      <c r="K1436" s="35">
        <f t="shared" si="513"/>
        <v>184.15850222</v>
      </c>
    </row>
    <row r="1437" spans="2:11" x14ac:dyDescent="0.25">
      <c r="B1437" s="35" t="str">
        <f t="shared" si="510"/>
        <v>B2_4_1981</v>
      </c>
      <c r="C1437" s="35" t="s">
        <v>73</v>
      </c>
      <c r="D1437" s="35">
        <f t="shared" si="512"/>
        <v>4</v>
      </c>
      <c r="E1437" s="35">
        <f t="shared" si="512"/>
        <v>1981</v>
      </c>
      <c r="F1437" s="35">
        <v>1.4399</v>
      </c>
      <c r="G1437" s="35">
        <v>4.5320000000000009</v>
      </c>
      <c r="H1437" s="35">
        <v>12</v>
      </c>
      <c r="I1437" s="35">
        <v>0.46200000000000002</v>
      </c>
      <c r="J1437" s="43">
        <f t="shared" si="511"/>
        <v>0.42504000000000003</v>
      </c>
      <c r="K1437" s="35">
        <f t="shared" si="513"/>
        <v>184.15850222</v>
      </c>
    </row>
    <row r="1438" spans="2:11" x14ac:dyDescent="0.25">
      <c r="B1438" s="35" t="str">
        <f t="shared" si="510"/>
        <v>B2_4_1982</v>
      </c>
      <c r="C1438" s="35" t="s">
        <v>73</v>
      </c>
      <c r="D1438" s="35">
        <f t="shared" si="512"/>
        <v>4</v>
      </c>
      <c r="E1438" s="35">
        <f t="shared" si="512"/>
        <v>1982</v>
      </c>
      <c r="F1438" s="35">
        <v>1.4399</v>
      </c>
      <c r="G1438" s="35">
        <v>4.5320000000000009</v>
      </c>
      <c r="H1438" s="35">
        <v>12</v>
      </c>
      <c r="I1438" s="35">
        <v>0.46200000000000002</v>
      </c>
      <c r="J1438" s="43">
        <f t="shared" si="511"/>
        <v>0.42504000000000003</v>
      </c>
      <c r="K1438" s="35">
        <f t="shared" si="513"/>
        <v>184.15850222</v>
      </c>
    </row>
    <row r="1439" spans="2:11" x14ac:dyDescent="0.25">
      <c r="B1439" s="35" t="str">
        <f t="shared" si="510"/>
        <v>B2_4_1983</v>
      </c>
      <c r="C1439" s="35" t="s">
        <v>73</v>
      </c>
      <c r="D1439" s="35">
        <f t="shared" si="512"/>
        <v>4</v>
      </c>
      <c r="E1439" s="35">
        <f t="shared" si="512"/>
        <v>1983</v>
      </c>
      <c r="F1439" s="35">
        <v>1.4399</v>
      </c>
      <c r="G1439" s="35">
        <v>4.5320000000000009</v>
      </c>
      <c r="H1439" s="35">
        <v>12</v>
      </c>
      <c r="I1439" s="35">
        <v>0.46200000000000002</v>
      </c>
      <c r="J1439" s="43">
        <f t="shared" si="511"/>
        <v>0.42504000000000003</v>
      </c>
      <c r="K1439" s="35">
        <f t="shared" si="513"/>
        <v>184.15850222</v>
      </c>
    </row>
    <row r="1440" spans="2:11" x14ac:dyDescent="0.25">
      <c r="B1440" s="35" t="str">
        <f t="shared" si="510"/>
        <v>B2_4_1984</v>
      </c>
      <c r="C1440" s="35" t="s">
        <v>73</v>
      </c>
      <c r="D1440" s="35">
        <f t="shared" si="512"/>
        <v>4</v>
      </c>
      <c r="E1440" s="35">
        <f t="shared" si="512"/>
        <v>1984</v>
      </c>
      <c r="F1440" s="35">
        <v>1.3535059999999997</v>
      </c>
      <c r="G1440" s="35">
        <v>4.4290000000000003</v>
      </c>
      <c r="H1440" s="35">
        <v>11</v>
      </c>
      <c r="I1440" s="35">
        <v>0.46200000000000002</v>
      </c>
      <c r="J1440" s="43">
        <f t="shared" si="511"/>
        <v>0.42504000000000003</v>
      </c>
      <c r="K1440" s="35">
        <f t="shared" si="513"/>
        <v>184.15850222</v>
      </c>
    </row>
    <row r="1441" spans="2:11" x14ac:dyDescent="0.25">
      <c r="B1441" s="35" t="str">
        <f t="shared" si="510"/>
        <v>B2_4_1985</v>
      </c>
      <c r="C1441" s="35" t="s">
        <v>73</v>
      </c>
      <c r="D1441" s="35">
        <f t="shared" si="512"/>
        <v>4</v>
      </c>
      <c r="E1441" s="35">
        <f t="shared" si="512"/>
        <v>1985</v>
      </c>
      <c r="F1441" s="35">
        <v>1.3535059999999997</v>
      </c>
      <c r="G1441" s="35">
        <v>4.4290000000000003</v>
      </c>
      <c r="H1441" s="35">
        <v>11</v>
      </c>
      <c r="I1441" s="35">
        <v>0.46200000000000002</v>
      </c>
      <c r="J1441" s="43">
        <f t="shared" si="511"/>
        <v>0.42504000000000003</v>
      </c>
      <c r="K1441" s="35">
        <f t="shared" si="513"/>
        <v>184.15850222</v>
      </c>
    </row>
    <row r="1442" spans="2:11" x14ac:dyDescent="0.25">
      <c r="B1442" s="35" t="str">
        <f t="shared" si="510"/>
        <v>B2_4_1986</v>
      </c>
      <c r="C1442" s="35" t="s">
        <v>73</v>
      </c>
      <c r="D1442" s="35">
        <f t="shared" si="512"/>
        <v>4</v>
      </c>
      <c r="E1442" s="35">
        <f t="shared" si="512"/>
        <v>1986</v>
      </c>
      <c r="F1442" s="35">
        <v>1.3535059999999997</v>
      </c>
      <c r="G1442" s="35">
        <v>4.4290000000000003</v>
      </c>
      <c r="H1442" s="35">
        <v>11</v>
      </c>
      <c r="I1442" s="35">
        <v>0.46200000000000002</v>
      </c>
      <c r="J1442" s="43">
        <f t="shared" si="511"/>
        <v>0.42504000000000003</v>
      </c>
      <c r="K1442" s="35">
        <f t="shared" si="513"/>
        <v>184.15850222</v>
      </c>
    </row>
    <row r="1443" spans="2:11" x14ac:dyDescent="0.25">
      <c r="B1443" s="35" t="str">
        <f t="shared" si="510"/>
        <v>B2_4_1987</v>
      </c>
      <c r="C1443" s="35" t="s">
        <v>73</v>
      </c>
      <c r="D1443" s="35">
        <f t="shared" si="512"/>
        <v>4</v>
      </c>
      <c r="E1443" s="35">
        <f t="shared" si="512"/>
        <v>1987</v>
      </c>
      <c r="F1443" s="35">
        <v>1.2671119999999998</v>
      </c>
      <c r="G1443" s="35">
        <v>4.3260000000000005</v>
      </c>
      <c r="H1443" s="35">
        <v>11</v>
      </c>
      <c r="I1443" s="35">
        <v>0.46200000000000002</v>
      </c>
      <c r="J1443" s="43">
        <f t="shared" si="511"/>
        <v>0.42504000000000003</v>
      </c>
      <c r="K1443" s="35">
        <f t="shared" si="513"/>
        <v>184.15850222</v>
      </c>
    </row>
    <row r="1444" spans="2:11" x14ac:dyDescent="0.25">
      <c r="B1444" s="35" t="str">
        <f t="shared" si="510"/>
        <v>B2_4_1988</v>
      </c>
      <c r="C1444" s="35" t="s">
        <v>73</v>
      </c>
      <c r="D1444" s="35">
        <f t="shared" si="512"/>
        <v>4</v>
      </c>
      <c r="E1444" s="35">
        <f t="shared" si="512"/>
        <v>1988</v>
      </c>
      <c r="F1444" s="35">
        <v>1.2671119999999998</v>
      </c>
      <c r="G1444" s="35">
        <v>4.3260000000000005</v>
      </c>
      <c r="H1444" s="35">
        <v>11</v>
      </c>
      <c r="I1444" s="35">
        <v>0.46200000000000002</v>
      </c>
      <c r="J1444" s="43">
        <f t="shared" si="511"/>
        <v>0.42504000000000003</v>
      </c>
      <c r="K1444" s="35">
        <f t="shared" si="513"/>
        <v>184.15850222</v>
      </c>
    </row>
    <row r="1445" spans="2:11" x14ac:dyDescent="0.25">
      <c r="B1445" s="35" t="str">
        <f t="shared" si="510"/>
        <v>B2_4_1989</v>
      </c>
      <c r="C1445" s="35" t="s">
        <v>73</v>
      </c>
      <c r="D1445" s="35">
        <f t="shared" si="512"/>
        <v>4</v>
      </c>
      <c r="E1445" s="35">
        <f t="shared" si="512"/>
        <v>1989</v>
      </c>
      <c r="F1445" s="35">
        <v>1.2671119999999998</v>
      </c>
      <c r="G1445" s="35">
        <v>4.3260000000000005</v>
      </c>
      <c r="H1445" s="35">
        <v>11</v>
      </c>
      <c r="I1445" s="35">
        <v>0.46200000000000002</v>
      </c>
      <c r="J1445" s="43">
        <f t="shared" si="511"/>
        <v>0.42504000000000003</v>
      </c>
      <c r="K1445" s="35">
        <f t="shared" si="513"/>
        <v>184.15850222</v>
      </c>
    </row>
    <row r="1446" spans="2:11" x14ac:dyDescent="0.25">
      <c r="B1446" s="35" t="str">
        <f t="shared" si="510"/>
        <v>B2_4_1990</v>
      </c>
      <c r="C1446" s="35" t="s">
        <v>73</v>
      </c>
      <c r="D1446" s="35">
        <f t="shared" si="512"/>
        <v>4</v>
      </c>
      <c r="E1446" s="35">
        <f t="shared" si="512"/>
        <v>1990</v>
      </c>
      <c r="F1446" s="35">
        <v>1.2671119999999998</v>
      </c>
      <c r="G1446" s="35">
        <v>4.3260000000000005</v>
      </c>
      <c r="H1446" s="35">
        <v>11</v>
      </c>
      <c r="I1446" s="35">
        <v>0.46200000000000002</v>
      </c>
      <c r="J1446" s="43">
        <f t="shared" si="511"/>
        <v>0.42504000000000003</v>
      </c>
      <c r="K1446" s="35">
        <f t="shared" si="513"/>
        <v>184.15850222</v>
      </c>
    </row>
    <row r="1447" spans="2:11" x14ac:dyDescent="0.25">
      <c r="B1447" s="35" t="str">
        <f t="shared" si="510"/>
        <v>B2_4_1991</v>
      </c>
      <c r="C1447" s="35" t="s">
        <v>73</v>
      </c>
      <c r="D1447" s="35">
        <f t="shared" si="512"/>
        <v>4</v>
      </c>
      <c r="E1447" s="35">
        <f t="shared" si="512"/>
        <v>1991</v>
      </c>
      <c r="F1447" s="35">
        <v>1.2671119999999998</v>
      </c>
      <c r="G1447" s="35">
        <v>4.3260000000000005</v>
      </c>
      <c r="H1447" s="35">
        <v>11</v>
      </c>
      <c r="I1447" s="35">
        <v>0.46200000000000002</v>
      </c>
      <c r="J1447" s="43">
        <f t="shared" si="511"/>
        <v>0.42504000000000003</v>
      </c>
      <c r="K1447" s="35">
        <f t="shared" si="513"/>
        <v>184.15850222</v>
      </c>
    </row>
    <row r="1448" spans="2:11" x14ac:dyDescent="0.25">
      <c r="B1448" s="35" t="str">
        <f t="shared" si="510"/>
        <v>B2_4_1992</v>
      </c>
      <c r="C1448" s="35" t="s">
        <v>73</v>
      </c>
      <c r="D1448" s="35">
        <f t="shared" si="512"/>
        <v>4</v>
      </c>
      <c r="E1448" s="35">
        <f t="shared" si="512"/>
        <v>1992</v>
      </c>
      <c r="F1448" s="35">
        <v>1.2671119999999998</v>
      </c>
      <c r="G1448" s="35">
        <v>4.3260000000000005</v>
      </c>
      <c r="H1448" s="35">
        <v>11</v>
      </c>
      <c r="I1448" s="35">
        <v>0.46200000000000002</v>
      </c>
      <c r="J1448" s="43">
        <f t="shared" si="511"/>
        <v>0.42504000000000003</v>
      </c>
      <c r="K1448" s="35">
        <f t="shared" si="513"/>
        <v>184.15850222</v>
      </c>
    </row>
    <row r="1449" spans="2:11" x14ac:dyDescent="0.25">
      <c r="B1449" s="35" t="str">
        <f t="shared" si="510"/>
        <v>B2_4_1993</v>
      </c>
      <c r="C1449" s="35" t="s">
        <v>73</v>
      </c>
      <c r="D1449" s="35">
        <f t="shared" si="512"/>
        <v>4</v>
      </c>
      <c r="E1449" s="35">
        <f t="shared" si="512"/>
        <v>1993</v>
      </c>
      <c r="F1449" s="35">
        <v>1.2671119999999998</v>
      </c>
      <c r="G1449" s="35">
        <v>4.3260000000000005</v>
      </c>
      <c r="H1449" s="35">
        <v>11</v>
      </c>
      <c r="I1449" s="35">
        <v>0.46200000000000002</v>
      </c>
      <c r="J1449" s="43">
        <f t="shared" si="511"/>
        <v>0.42504000000000003</v>
      </c>
      <c r="K1449" s="35">
        <f t="shared" si="513"/>
        <v>184.15850222</v>
      </c>
    </row>
    <row r="1450" spans="2:11" x14ac:dyDescent="0.25">
      <c r="B1450" s="35" t="str">
        <f t="shared" si="510"/>
        <v>B2_4_1994</v>
      </c>
      <c r="C1450" s="35" t="s">
        <v>73</v>
      </c>
      <c r="D1450" s="35">
        <f t="shared" si="512"/>
        <v>4</v>
      </c>
      <c r="E1450" s="35">
        <f t="shared" si="512"/>
        <v>1994</v>
      </c>
      <c r="F1450" s="35">
        <v>1.2671119999999998</v>
      </c>
      <c r="G1450" s="35">
        <v>4.3260000000000005</v>
      </c>
      <c r="H1450" s="35">
        <v>11</v>
      </c>
      <c r="I1450" s="35">
        <v>0.46200000000000002</v>
      </c>
      <c r="J1450" s="43">
        <f t="shared" si="511"/>
        <v>0.42504000000000003</v>
      </c>
      <c r="K1450" s="35">
        <f t="shared" si="513"/>
        <v>184.15850222</v>
      </c>
    </row>
    <row r="1451" spans="2:11" x14ac:dyDescent="0.25">
      <c r="B1451" s="35" t="str">
        <f t="shared" si="510"/>
        <v>B2_4_1995</v>
      </c>
      <c r="C1451" s="35" t="s">
        <v>73</v>
      </c>
      <c r="D1451" s="35">
        <f t="shared" si="512"/>
        <v>4</v>
      </c>
      <c r="E1451" s="35">
        <f t="shared" si="512"/>
        <v>1995</v>
      </c>
      <c r="F1451" s="35">
        <v>0.979132</v>
      </c>
      <c r="G1451" s="35">
        <v>2.7810000000000001</v>
      </c>
      <c r="H1451" s="35">
        <v>8.17</v>
      </c>
      <c r="I1451" s="35">
        <v>0.31919999999999998</v>
      </c>
      <c r="J1451" s="43">
        <f t="shared" si="511"/>
        <v>0.29366399999999998</v>
      </c>
      <c r="K1451" s="35">
        <f t="shared" si="513"/>
        <v>184.15850222</v>
      </c>
    </row>
    <row r="1452" spans="2:11" x14ac:dyDescent="0.25">
      <c r="B1452" s="35" t="str">
        <f t="shared" si="510"/>
        <v>B2_4_1996</v>
      </c>
      <c r="C1452" s="35" t="s">
        <v>73</v>
      </c>
      <c r="D1452" s="35">
        <f t="shared" si="512"/>
        <v>4</v>
      </c>
      <c r="E1452" s="35">
        <f t="shared" si="512"/>
        <v>1996</v>
      </c>
      <c r="F1452" s="35">
        <v>0.979132</v>
      </c>
      <c r="G1452" s="35">
        <v>2.7810000000000001</v>
      </c>
      <c r="H1452" s="35">
        <v>8.17</v>
      </c>
      <c r="I1452" s="35">
        <v>0.31919999999999998</v>
      </c>
      <c r="J1452" s="43">
        <f t="shared" si="511"/>
        <v>0.29366399999999998</v>
      </c>
      <c r="K1452" s="35">
        <f t="shared" si="513"/>
        <v>184.15850222</v>
      </c>
    </row>
    <row r="1453" spans="2:11" x14ac:dyDescent="0.25">
      <c r="B1453" s="35" t="str">
        <f t="shared" si="510"/>
        <v>B2_4_1997</v>
      </c>
      <c r="C1453" s="35" t="s">
        <v>73</v>
      </c>
      <c r="D1453" s="35">
        <f t="shared" si="512"/>
        <v>4</v>
      </c>
      <c r="E1453" s="35">
        <f t="shared" si="512"/>
        <v>1997</v>
      </c>
      <c r="F1453" s="35">
        <v>0.979132</v>
      </c>
      <c r="G1453" s="35">
        <v>2.7810000000000001</v>
      </c>
      <c r="H1453" s="35">
        <v>8.17</v>
      </c>
      <c r="I1453" s="35">
        <v>0.31919999999999998</v>
      </c>
      <c r="J1453" s="43">
        <f t="shared" si="511"/>
        <v>0.29366399999999998</v>
      </c>
      <c r="K1453" s="35">
        <f t="shared" si="513"/>
        <v>184.15850222</v>
      </c>
    </row>
    <row r="1454" spans="2:11" x14ac:dyDescent="0.25">
      <c r="B1454" s="35" t="str">
        <f t="shared" si="510"/>
        <v>B2_4_1998</v>
      </c>
      <c r="C1454" s="35" t="s">
        <v>73</v>
      </c>
      <c r="D1454" s="35">
        <f t="shared" si="512"/>
        <v>4</v>
      </c>
      <c r="E1454" s="35">
        <f t="shared" si="512"/>
        <v>1998</v>
      </c>
      <c r="F1454" s="35">
        <v>0.979132</v>
      </c>
      <c r="G1454" s="35">
        <v>2.7810000000000001</v>
      </c>
      <c r="H1454" s="35">
        <v>8.17</v>
      </c>
      <c r="I1454" s="35">
        <v>0.31919999999999998</v>
      </c>
      <c r="J1454" s="43">
        <f t="shared" si="511"/>
        <v>0.29366399999999998</v>
      </c>
      <c r="K1454" s="35">
        <f t="shared" si="513"/>
        <v>184.15850222</v>
      </c>
    </row>
    <row r="1455" spans="2:11" x14ac:dyDescent="0.25">
      <c r="B1455" s="35" t="str">
        <f t="shared" si="510"/>
        <v>B2_4_1999</v>
      </c>
      <c r="C1455" s="35" t="s">
        <v>73</v>
      </c>
      <c r="D1455" s="35">
        <f t="shared" si="512"/>
        <v>4</v>
      </c>
      <c r="E1455" s="35">
        <f t="shared" si="512"/>
        <v>1999</v>
      </c>
      <c r="F1455" s="35">
        <v>0.979132</v>
      </c>
      <c r="G1455" s="35">
        <v>2.7810000000000001</v>
      </c>
      <c r="H1455" s="35">
        <v>8.17</v>
      </c>
      <c r="I1455" s="35">
        <v>0.31919999999999998</v>
      </c>
      <c r="J1455" s="43">
        <f t="shared" si="511"/>
        <v>0.29366399999999998</v>
      </c>
      <c r="K1455" s="35">
        <f t="shared" si="513"/>
        <v>184.15850222</v>
      </c>
    </row>
    <row r="1456" spans="2:11" x14ac:dyDescent="0.25">
      <c r="B1456" s="35" t="str">
        <f t="shared" si="510"/>
        <v>B2_4_2000</v>
      </c>
      <c r="C1456" s="35" t="s">
        <v>73</v>
      </c>
      <c r="D1456" s="35">
        <f t="shared" si="512"/>
        <v>4</v>
      </c>
      <c r="E1456" s="35">
        <f t="shared" si="512"/>
        <v>2000</v>
      </c>
      <c r="F1456" s="35">
        <v>0.979132</v>
      </c>
      <c r="G1456" s="35">
        <v>2.7810000000000001</v>
      </c>
      <c r="H1456" s="35">
        <v>7.3100000000000005</v>
      </c>
      <c r="I1456" s="35">
        <v>0.31919999999999998</v>
      </c>
      <c r="J1456" s="43">
        <f t="shared" si="511"/>
        <v>0.29366399999999998</v>
      </c>
      <c r="K1456" s="35">
        <f t="shared" si="513"/>
        <v>184.15850222</v>
      </c>
    </row>
    <row r="1457" spans="2:11" x14ac:dyDescent="0.25">
      <c r="B1457" s="35" t="str">
        <f t="shared" si="510"/>
        <v>B2_4_2001</v>
      </c>
      <c r="C1457" s="35" t="s">
        <v>73</v>
      </c>
      <c r="D1457" s="35">
        <f t="shared" si="512"/>
        <v>4</v>
      </c>
      <c r="E1457" s="35">
        <f t="shared" si="512"/>
        <v>2001</v>
      </c>
      <c r="F1457" s="35">
        <v>0.979132</v>
      </c>
      <c r="G1457" s="35">
        <v>2.7810000000000001</v>
      </c>
      <c r="H1457" s="35">
        <v>7.3100000000000005</v>
      </c>
      <c r="I1457" s="35">
        <v>0.31919999999999998</v>
      </c>
      <c r="J1457" s="43">
        <f t="shared" si="511"/>
        <v>0.29366399999999998</v>
      </c>
      <c r="K1457" s="35">
        <f t="shared" si="513"/>
        <v>184.15850222</v>
      </c>
    </row>
    <row r="1458" spans="2:11" x14ac:dyDescent="0.25">
      <c r="B1458" s="35" t="str">
        <f t="shared" si="510"/>
        <v>B2_4_2002</v>
      </c>
      <c r="C1458" s="35" t="s">
        <v>73</v>
      </c>
      <c r="D1458" s="35">
        <f t="shared" si="512"/>
        <v>4</v>
      </c>
      <c r="E1458" s="35">
        <f t="shared" si="512"/>
        <v>2002</v>
      </c>
      <c r="F1458" s="35">
        <v>0.979132</v>
      </c>
      <c r="G1458" s="35">
        <v>2.7810000000000001</v>
      </c>
      <c r="H1458" s="35">
        <v>7.3100000000000005</v>
      </c>
      <c r="I1458" s="35">
        <v>0.31919999999999998</v>
      </c>
      <c r="J1458" s="43">
        <f t="shared" si="511"/>
        <v>0.29366399999999998</v>
      </c>
      <c r="K1458" s="35">
        <f t="shared" si="513"/>
        <v>184.15850222</v>
      </c>
    </row>
    <row r="1459" spans="2:11" x14ac:dyDescent="0.25">
      <c r="B1459" s="35" t="str">
        <f t="shared" si="510"/>
        <v>B2_4_2003</v>
      </c>
      <c r="C1459" s="35" t="s">
        <v>73</v>
      </c>
      <c r="D1459" s="35">
        <f t="shared" si="512"/>
        <v>4</v>
      </c>
      <c r="E1459" s="35">
        <f t="shared" si="512"/>
        <v>2003</v>
      </c>
      <c r="F1459" s="35">
        <v>0.979132</v>
      </c>
      <c r="G1459" s="35">
        <v>2.7810000000000001</v>
      </c>
      <c r="H1459" s="35">
        <v>7.3100000000000005</v>
      </c>
      <c r="I1459" s="35">
        <v>0.31919999999999998</v>
      </c>
      <c r="J1459" s="43">
        <f t="shared" si="511"/>
        <v>0.29366399999999998</v>
      </c>
      <c r="K1459" s="35">
        <f t="shared" si="513"/>
        <v>184.15850222</v>
      </c>
    </row>
    <row r="1460" spans="2:11" x14ac:dyDescent="0.25">
      <c r="B1460" s="35" t="str">
        <f t="shared" si="510"/>
        <v>B2_4_2004</v>
      </c>
      <c r="C1460" s="35" t="s">
        <v>73</v>
      </c>
      <c r="D1460" s="35">
        <f t="shared" si="512"/>
        <v>4</v>
      </c>
      <c r="E1460" s="35">
        <f t="shared" si="512"/>
        <v>2004</v>
      </c>
      <c r="F1460" s="35">
        <v>0.979132</v>
      </c>
      <c r="G1460" s="35">
        <v>3.73</v>
      </c>
      <c r="H1460" s="35">
        <v>5.1014999999999997</v>
      </c>
      <c r="I1460" s="35">
        <v>0.15</v>
      </c>
      <c r="J1460" s="43">
        <f t="shared" si="511"/>
        <v>0.13800000000000001</v>
      </c>
      <c r="K1460" s="35">
        <f t="shared" si="513"/>
        <v>184.15850222</v>
      </c>
    </row>
    <row r="1461" spans="2:11" x14ac:dyDescent="0.25">
      <c r="B1461" s="35" t="str">
        <f t="shared" si="510"/>
        <v>B2_4_2005</v>
      </c>
      <c r="C1461" s="35" t="s">
        <v>73</v>
      </c>
      <c r="D1461" s="35">
        <f t="shared" si="512"/>
        <v>4</v>
      </c>
      <c r="E1461" s="35">
        <f t="shared" si="512"/>
        <v>2005</v>
      </c>
      <c r="F1461" s="35">
        <v>0.979132</v>
      </c>
      <c r="G1461" s="35">
        <v>3.73</v>
      </c>
      <c r="H1461" s="35">
        <v>5.1014999999999997</v>
      </c>
      <c r="I1461" s="35">
        <v>0.15</v>
      </c>
      <c r="J1461" s="43">
        <f t="shared" si="511"/>
        <v>0.13800000000000001</v>
      </c>
      <c r="K1461" s="35">
        <f t="shared" si="513"/>
        <v>184.15850222</v>
      </c>
    </row>
    <row r="1462" spans="2:11" x14ac:dyDescent="0.25">
      <c r="B1462" s="35" t="str">
        <f t="shared" si="510"/>
        <v>B2_4_2006</v>
      </c>
      <c r="C1462" s="35" t="s">
        <v>73</v>
      </c>
      <c r="D1462" s="35">
        <f t="shared" si="512"/>
        <v>4</v>
      </c>
      <c r="E1462" s="35">
        <f t="shared" si="512"/>
        <v>2006</v>
      </c>
      <c r="F1462" s="35">
        <v>0.979132</v>
      </c>
      <c r="G1462" s="35">
        <v>3.73</v>
      </c>
      <c r="H1462" s="35">
        <v>5.1014999999999997</v>
      </c>
      <c r="I1462" s="35">
        <v>0.15</v>
      </c>
      <c r="J1462" s="43">
        <f t="shared" si="511"/>
        <v>0.13800000000000001</v>
      </c>
      <c r="K1462" s="35">
        <f t="shared" si="513"/>
        <v>184.15850222</v>
      </c>
    </row>
    <row r="1463" spans="2:11" x14ac:dyDescent="0.25">
      <c r="B1463" s="35" t="str">
        <f t="shared" si="510"/>
        <v>B2_4_2007</v>
      </c>
      <c r="C1463" s="35" t="s">
        <v>73</v>
      </c>
      <c r="D1463" s="35">
        <f t="shared" si="512"/>
        <v>4</v>
      </c>
      <c r="E1463" s="35">
        <f t="shared" si="512"/>
        <v>2007</v>
      </c>
      <c r="F1463" s="35">
        <v>0.979132</v>
      </c>
      <c r="G1463" s="35">
        <v>3.73</v>
      </c>
      <c r="H1463" s="35">
        <v>5.1014999999999997</v>
      </c>
      <c r="I1463" s="35">
        <v>0.15</v>
      </c>
      <c r="J1463" s="43">
        <f t="shared" si="511"/>
        <v>0.13800000000000001</v>
      </c>
      <c r="K1463" s="35">
        <f t="shared" si="513"/>
        <v>184.15850222</v>
      </c>
    </row>
    <row r="1464" spans="2:11" x14ac:dyDescent="0.25">
      <c r="B1464" s="35" t="str">
        <f t="shared" si="510"/>
        <v>B2_4_2008</v>
      </c>
      <c r="C1464" s="35" t="s">
        <v>73</v>
      </c>
      <c r="D1464" s="35">
        <f t="shared" si="512"/>
        <v>4</v>
      </c>
      <c r="E1464" s="35">
        <f t="shared" si="512"/>
        <v>2008</v>
      </c>
      <c r="F1464" s="35">
        <v>0.979132</v>
      </c>
      <c r="G1464" s="35">
        <v>3.73</v>
      </c>
      <c r="H1464" s="35">
        <v>5.1014999999999997</v>
      </c>
      <c r="I1464" s="35">
        <v>0.15</v>
      </c>
      <c r="J1464" s="43">
        <f t="shared" si="511"/>
        <v>0.13800000000000001</v>
      </c>
      <c r="K1464" s="35">
        <f t="shared" si="513"/>
        <v>184.15850222</v>
      </c>
    </row>
    <row r="1465" spans="2:11" x14ac:dyDescent="0.25">
      <c r="B1465" s="35" t="str">
        <f t="shared" si="510"/>
        <v>B2_4_2009</v>
      </c>
      <c r="C1465" s="35" t="s">
        <v>73</v>
      </c>
      <c r="D1465" s="35">
        <f t="shared" si="512"/>
        <v>4</v>
      </c>
      <c r="E1465" s="35">
        <f t="shared" si="512"/>
        <v>2009</v>
      </c>
      <c r="F1465" s="35">
        <v>0.979132</v>
      </c>
      <c r="G1465" s="35">
        <v>3.73</v>
      </c>
      <c r="H1465" s="35">
        <v>5.1014999999999997</v>
      </c>
      <c r="I1465" s="35">
        <v>0.15</v>
      </c>
      <c r="J1465" s="43">
        <f t="shared" si="511"/>
        <v>0.13800000000000001</v>
      </c>
      <c r="K1465" s="35">
        <f t="shared" si="513"/>
        <v>184.15850222</v>
      </c>
    </row>
    <row r="1466" spans="2:11" x14ac:dyDescent="0.25">
      <c r="B1466" s="35" t="str">
        <f t="shared" si="510"/>
        <v>B2_4_2010</v>
      </c>
      <c r="C1466" s="35" t="s">
        <v>73</v>
      </c>
      <c r="D1466" s="35">
        <f t="shared" si="512"/>
        <v>4</v>
      </c>
      <c r="E1466" s="35">
        <f t="shared" si="512"/>
        <v>2010</v>
      </c>
      <c r="F1466" s="35">
        <v>0.979132</v>
      </c>
      <c r="G1466" s="35">
        <v>3.73</v>
      </c>
      <c r="H1466" s="35">
        <v>5.1014999999999997</v>
      </c>
      <c r="I1466" s="35">
        <v>0.15</v>
      </c>
      <c r="J1466" s="43">
        <f t="shared" si="511"/>
        <v>0.13800000000000001</v>
      </c>
      <c r="K1466" s="35">
        <f t="shared" si="513"/>
        <v>184.15850222</v>
      </c>
    </row>
    <row r="1467" spans="2:11" x14ac:dyDescent="0.25">
      <c r="B1467" s="35" t="str">
        <f t="shared" si="510"/>
        <v>B2_4_2011</v>
      </c>
      <c r="C1467" s="35" t="s">
        <v>73</v>
      </c>
      <c r="D1467" s="35">
        <f t="shared" si="512"/>
        <v>4</v>
      </c>
      <c r="E1467" s="35">
        <f t="shared" si="512"/>
        <v>2011</v>
      </c>
      <c r="F1467" s="35">
        <v>0.979132</v>
      </c>
      <c r="G1467" s="35">
        <v>3.73</v>
      </c>
      <c r="H1467" s="35">
        <v>5.1014999999999997</v>
      </c>
      <c r="I1467" s="35">
        <v>0.15</v>
      </c>
      <c r="J1467" s="43">
        <f t="shared" si="511"/>
        <v>0.13800000000000001</v>
      </c>
      <c r="K1467" s="35">
        <f t="shared" si="513"/>
        <v>184.15850222</v>
      </c>
    </row>
    <row r="1468" spans="2:11" x14ac:dyDescent="0.25">
      <c r="B1468" s="35" t="str">
        <f t="shared" si="510"/>
        <v>B2_4_2012</v>
      </c>
      <c r="C1468" s="35" t="s">
        <v>73</v>
      </c>
      <c r="D1468" s="35">
        <f t="shared" si="512"/>
        <v>4</v>
      </c>
      <c r="E1468" s="35">
        <f t="shared" si="512"/>
        <v>2012</v>
      </c>
      <c r="F1468" s="35">
        <v>0.979132</v>
      </c>
      <c r="G1468" s="35">
        <v>3.73</v>
      </c>
      <c r="H1468" s="35">
        <v>5.1014999999999997</v>
      </c>
      <c r="I1468" s="35">
        <v>0.15</v>
      </c>
      <c r="J1468" s="43">
        <f t="shared" si="511"/>
        <v>0.13800000000000001</v>
      </c>
      <c r="K1468" s="35">
        <f t="shared" si="513"/>
        <v>184.15850222</v>
      </c>
    </row>
    <row r="1469" spans="2:11" x14ac:dyDescent="0.25">
      <c r="B1469" s="35" t="str">
        <f t="shared" si="510"/>
        <v>B2_4_2013</v>
      </c>
      <c r="C1469" s="35" t="s">
        <v>73</v>
      </c>
      <c r="D1469" s="35">
        <f t="shared" si="512"/>
        <v>4</v>
      </c>
      <c r="E1469" s="35">
        <f t="shared" si="512"/>
        <v>2013</v>
      </c>
      <c r="F1469" s="35">
        <v>0.979132</v>
      </c>
      <c r="G1469" s="35">
        <v>3.73</v>
      </c>
      <c r="H1469" s="35">
        <v>5.1014999999999997</v>
      </c>
      <c r="I1469" s="35">
        <v>0.15</v>
      </c>
      <c r="J1469" s="43">
        <f t="shared" si="511"/>
        <v>0.13800000000000001</v>
      </c>
      <c r="K1469" s="35">
        <f t="shared" si="513"/>
        <v>184.15850222</v>
      </c>
    </row>
    <row r="1470" spans="2:11" x14ac:dyDescent="0.25">
      <c r="B1470" s="35" t="str">
        <f t="shared" si="510"/>
        <v>B2_4_2014</v>
      </c>
      <c r="C1470" s="35" t="s">
        <v>73</v>
      </c>
      <c r="D1470" s="35">
        <f t="shared" si="512"/>
        <v>4</v>
      </c>
      <c r="E1470" s="35">
        <f t="shared" si="512"/>
        <v>2014</v>
      </c>
      <c r="F1470" s="35">
        <v>0.979132</v>
      </c>
      <c r="G1470" s="35">
        <v>3.73</v>
      </c>
      <c r="H1470" s="35">
        <v>3.99</v>
      </c>
      <c r="I1470" s="35">
        <v>0.08</v>
      </c>
      <c r="J1470" s="43">
        <f t="shared" si="511"/>
        <v>7.3599999999999999E-2</v>
      </c>
      <c r="K1470" s="35">
        <f t="shared" si="513"/>
        <v>184.15850222</v>
      </c>
    </row>
    <row r="1471" spans="2:11" x14ac:dyDescent="0.25">
      <c r="B1471" s="35" t="str">
        <f t="shared" si="510"/>
        <v>B2_4_2015</v>
      </c>
      <c r="C1471" s="35" t="s">
        <v>73</v>
      </c>
      <c r="D1471" s="35">
        <f t="shared" si="512"/>
        <v>4</v>
      </c>
      <c r="E1471" s="35">
        <f t="shared" si="512"/>
        <v>2015</v>
      </c>
      <c r="F1471" s="35">
        <v>0.979132</v>
      </c>
      <c r="G1471" s="35">
        <v>3.73</v>
      </c>
      <c r="H1471" s="35">
        <v>3.99</v>
      </c>
      <c r="I1471" s="35">
        <v>0.08</v>
      </c>
      <c r="J1471" s="43">
        <f t="shared" si="511"/>
        <v>7.3599999999999999E-2</v>
      </c>
      <c r="K1471" s="35">
        <f t="shared" si="513"/>
        <v>184.15850222</v>
      </c>
    </row>
    <row r="1472" spans="2:11" x14ac:dyDescent="0.25">
      <c r="B1472" s="35" t="str">
        <f t="shared" si="510"/>
        <v>B2_4_2016</v>
      </c>
      <c r="C1472" s="35" t="s">
        <v>73</v>
      </c>
      <c r="D1472" s="35">
        <f t="shared" si="512"/>
        <v>4</v>
      </c>
      <c r="E1472" s="35">
        <f t="shared" si="512"/>
        <v>2016</v>
      </c>
      <c r="F1472" s="35">
        <v>0.979132</v>
      </c>
      <c r="G1472" s="35">
        <v>3.73</v>
      </c>
      <c r="H1472" s="35">
        <v>3.99</v>
      </c>
      <c r="I1472" s="35">
        <v>0.08</v>
      </c>
      <c r="J1472" s="43">
        <f t="shared" si="511"/>
        <v>7.3599999999999999E-2</v>
      </c>
      <c r="K1472" s="35">
        <f t="shared" si="513"/>
        <v>184.15850222</v>
      </c>
    </row>
    <row r="1473" spans="2:11" x14ac:dyDescent="0.25">
      <c r="B1473" s="35" t="str">
        <f t="shared" si="510"/>
        <v>B2_4_2017</v>
      </c>
      <c r="C1473" s="35" t="s">
        <v>73</v>
      </c>
      <c r="D1473" s="35">
        <f t="shared" si="512"/>
        <v>4</v>
      </c>
      <c r="E1473" s="35">
        <f t="shared" si="512"/>
        <v>2017</v>
      </c>
      <c r="F1473" s="35">
        <v>0.979132</v>
      </c>
      <c r="G1473" s="35">
        <v>3.73</v>
      </c>
      <c r="H1473" s="35">
        <v>3.99</v>
      </c>
      <c r="I1473" s="35">
        <v>0.08</v>
      </c>
      <c r="J1473" s="43">
        <f t="shared" si="511"/>
        <v>7.3599999999999999E-2</v>
      </c>
      <c r="K1473" s="35">
        <f t="shared" si="513"/>
        <v>184.15850222</v>
      </c>
    </row>
    <row r="1474" spans="2:11" x14ac:dyDescent="0.25">
      <c r="B1474" s="35" t="str">
        <f t="shared" si="510"/>
        <v>B2_4_2018</v>
      </c>
      <c r="C1474" s="35" t="s">
        <v>73</v>
      </c>
      <c r="D1474" s="35">
        <f t="shared" si="512"/>
        <v>4</v>
      </c>
      <c r="E1474" s="35">
        <f t="shared" si="512"/>
        <v>2018</v>
      </c>
      <c r="F1474" s="35">
        <v>0.979132</v>
      </c>
      <c r="G1474" s="35">
        <v>3.73</v>
      </c>
      <c r="H1474" s="35">
        <v>3.99</v>
      </c>
      <c r="I1474" s="35">
        <v>0.08</v>
      </c>
      <c r="J1474" s="43">
        <f t="shared" si="511"/>
        <v>7.3599999999999999E-2</v>
      </c>
      <c r="K1474" s="35">
        <f t="shared" si="513"/>
        <v>184.15850222</v>
      </c>
    </row>
    <row r="1475" spans="2:11" x14ac:dyDescent="0.25">
      <c r="B1475" s="35" t="str">
        <f t="shared" si="510"/>
        <v>B2_4_2019</v>
      </c>
      <c r="C1475" s="35" t="s">
        <v>73</v>
      </c>
      <c r="D1475" s="35">
        <f t="shared" si="512"/>
        <v>4</v>
      </c>
      <c r="E1475" s="35">
        <f t="shared" si="512"/>
        <v>2019</v>
      </c>
      <c r="F1475" s="35">
        <v>0.979132</v>
      </c>
      <c r="G1475" s="35">
        <v>3.73</v>
      </c>
      <c r="H1475" s="35">
        <v>3.99</v>
      </c>
      <c r="I1475" s="35">
        <v>0.08</v>
      </c>
      <c r="J1475" s="43">
        <f t="shared" si="511"/>
        <v>7.3599999999999999E-2</v>
      </c>
      <c r="K1475" s="35">
        <f t="shared" si="513"/>
        <v>184.15850222</v>
      </c>
    </row>
    <row r="1476" spans="2:11" x14ac:dyDescent="0.25">
      <c r="B1476" s="35" t="str">
        <f t="shared" si="510"/>
        <v>B2_4_2020</v>
      </c>
      <c r="C1476" s="35" t="s">
        <v>73</v>
      </c>
      <c r="D1476" s="35">
        <f t="shared" si="512"/>
        <v>4</v>
      </c>
      <c r="E1476" s="35">
        <f t="shared" si="512"/>
        <v>2020</v>
      </c>
      <c r="F1476" s="35">
        <v>0.979132</v>
      </c>
      <c r="G1476" s="35">
        <v>3.73</v>
      </c>
      <c r="H1476" s="35">
        <v>3.99</v>
      </c>
      <c r="I1476" s="35">
        <v>0.08</v>
      </c>
      <c r="J1476" s="43">
        <f t="shared" si="511"/>
        <v>7.3599999999999999E-2</v>
      </c>
      <c r="K1476" s="35">
        <f t="shared" si="513"/>
        <v>184.15850222</v>
      </c>
    </row>
    <row r="1477" spans="2:11" x14ac:dyDescent="0.25">
      <c r="B1477" s="35" t="str">
        <f t="shared" si="510"/>
        <v>B2_5_1969</v>
      </c>
      <c r="C1477" s="35" t="s">
        <v>73</v>
      </c>
      <c r="D1477" s="35">
        <f t="shared" si="512"/>
        <v>5</v>
      </c>
      <c r="E1477" s="35">
        <f t="shared" si="512"/>
        <v>1969</v>
      </c>
      <c r="F1477" s="35">
        <v>1.8142739999999997</v>
      </c>
      <c r="G1477" s="35">
        <v>4.3260000000000005</v>
      </c>
      <c r="H1477" s="35">
        <v>14</v>
      </c>
      <c r="I1477" s="35">
        <v>0.62159999999999993</v>
      </c>
      <c r="J1477" s="43">
        <f t="shared" si="511"/>
        <v>0.57187199999999994</v>
      </c>
      <c r="K1477" s="35">
        <f t="shared" si="513"/>
        <v>184.15850222</v>
      </c>
    </row>
    <row r="1478" spans="2:11" x14ac:dyDescent="0.25">
      <c r="B1478" s="35" t="str">
        <f t="shared" si="510"/>
        <v>B2_5_1970</v>
      </c>
      <c r="C1478" s="35" t="s">
        <v>73</v>
      </c>
      <c r="D1478" s="35">
        <f t="shared" si="512"/>
        <v>5</v>
      </c>
      <c r="E1478" s="35">
        <f t="shared" si="512"/>
        <v>1970</v>
      </c>
      <c r="F1478" s="35">
        <v>1.8142739999999997</v>
      </c>
      <c r="G1478" s="35">
        <v>4.3260000000000005</v>
      </c>
      <c r="H1478" s="35">
        <v>14</v>
      </c>
      <c r="I1478" s="35">
        <v>0.62159999999999993</v>
      </c>
      <c r="J1478" s="43">
        <f t="shared" si="511"/>
        <v>0.57187199999999994</v>
      </c>
      <c r="K1478" s="35">
        <f t="shared" si="513"/>
        <v>184.15850222</v>
      </c>
    </row>
    <row r="1479" spans="2:11" x14ac:dyDescent="0.25">
      <c r="B1479" s="35" t="str">
        <f t="shared" si="510"/>
        <v>B2_5_1971</v>
      </c>
      <c r="C1479" s="35" t="s">
        <v>73</v>
      </c>
      <c r="D1479" s="35">
        <f t="shared" si="512"/>
        <v>5</v>
      </c>
      <c r="E1479" s="35">
        <f t="shared" si="512"/>
        <v>1971</v>
      </c>
      <c r="F1479" s="35">
        <v>1.511895</v>
      </c>
      <c r="G1479" s="35">
        <v>4.3260000000000005</v>
      </c>
      <c r="H1479" s="35">
        <v>13</v>
      </c>
      <c r="I1479" s="35">
        <v>0.5292</v>
      </c>
      <c r="J1479" s="43">
        <f t="shared" si="511"/>
        <v>0.48686400000000002</v>
      </c>
      <c r="K1479" s="35">
        <f t="shared" si="513"/>
        <v>184.15850222</v>
      </c>
    </row>
    <row r="1480" spans="2:11" x14ac:dyDescent="0.25">
      <c r="B1480" s="35" t="str">
        <f t="shared" si="510"/>
        <v>B2_5_1972</v>
      </c>
      <c r="C1480" s="35" t="s">
        <v>73</v>
      </c>
      <c r="D1480" s="35">
        <f t="shared" si="512"/>
        <v>5</v>
      </c>
      <c r="E1480" s="35">
        <f t="shared" si="512"/>
        <v>1972</v>
      </c>
      <c r="F1480" s="35">
        <v>1.511895</v>
      </c>
      <c r="G1480" s="35">
        <v>4.3260000000000005</v>
      </c>
      <c r="H1480" s="35">
        <v>13</v>
      </c>
      <c r="I1480" s="35">
        <v>0.5292</v>
      </c>
      <c r="J1480" s="43">
        <f t="shared" si="511"/>
        <v>0.48686400000000002</v>
      </c>
      <c r="K1480" s="35">
        <f t="shared" si="513"/>
        <v>184.15850222</v>
      </c>
    </row>
    <row r="1481" spans="2:11" x14ac:dyDescent="0.25">
      <c r="B1481" s="35" t="str">
        <f t="shared" si="510"/>
        <v>B2_5_1973</v>
      </c>
      <c r="C1481" s="35" t="s">
        <v>73</v>
      </c>
      <c r="D1481" s="35">
        <f t="shared" si="512"/>
        <v>5</v>
      </c>
      <c r="E1481" s="35">
        <f t="shared" si="512"/>
        <v>1973</v>
      </c>
      <c r="F1481" s="35">
        <v>1.511895</v>
      </c>
      <c r="G1481" s="35">
        <v>4.3260000000000005</v>
      </c>
      <c r="H1481" s="35">
        <v>13</v>
      </c>
      <c r="I1481" s="35">
        <v>0.5292</v>
      </c>
      <c r="J1481" s="43">
        <f t="shared" si="511"/>
        <v>0.48686400000000002</v>
      </c>
      <c r="K1481" s="35">
        <f t="shared" si="513"/>
        <v>184.15850222</v>
      </c>
    </row>
    <row r="1482" spans="2:11" x14ac:dyDescent="0.25">
      <c r="B1482" s="35" t="str">
        <f t="shared" ref="B1482:B1545" si="514">C1482&amp;"_"&amp;D1482&amp;"_"&amp;E1482</f>
        <v>B2_5_1974</v>
      </c>
      <c r="C1482" s="35" t="s">
        <v>73</v>
      </c>
      <c r="D1482" s="35">
        <f t="shared" si="512"/>
        <v>5</v>
      </c>
      <c r="E1482" s="35">
        <f t="shared" si="512"/>
        <v>1974</v>
      </c>
      <c r="F1482" s="35">
        <v>1.511895</v>
      </c>
      <c r="G1482" s="35">
        <v>4.3260000000000005</v>
      </c>
      <c r="H1482" s="35">
        <v>13</v>
      </c>
      <c r="I1482" s="35">
        <v>0.5292</v>
      </c>
      <c r="J1482" s="43">
        <f t="shared" ref="J1482:J1545" si="515">0.92*I1482</f>
        <v>0.48686400000000002</v>
      </c>
      <c r="K1482" s="35">
        <f t="shared" si="513"/>
        <v>184.15850222</v>
      </c>
    </row>
    <row r="1483" spans="2:11" x14ac:dyDescent="0.25">
      <c r="B1483" s="35" t="str">
        <f t="shared" si="514"/>
        <v>B2_5_1975</v>
      </c>
      <c r="C1483" s="35" t="s">
        <v>73</v>
      </c>
      <c r="D1483" s="35">
        <f t="shared" si="512"/>
        <v>5</v>
      </c>
      <c r="E1483" s="35">
        <f t="shared" si="512"/>
        <v>1975</v>
      </c>
      <c r="F1483" s="35">
        <v>1.511895</v>
      </c>
      <c r="G1483" s="35">
        <v>4.3260000000000005</v>
      </c>
      <c r="H1483" s="35">
        <v>13</v>
      </c>
      <c r="I1483" s="35">
        <v>0.5292</v>
      </c>
      <c r="J1483" s="43">
        <f t="shared" si="515"/>
        <v>0.48686400000000002</v>
      </c>
      <c r="K1483" s="35">
        <f t="shared" si="513"/>
        <v>184.15850222</v>
      </c>
    </row>
    <row r="1484" spans="2:11" x14ac:dyDescent="0.25">
      <c r="B1484" s="35" t="str">
        <f t="shared" si="514"/>
        <v>B2_5_1976</v>
      </c>
      <c r="C1484" s="35" t="s">
        <v>73</v>
      </c>
      <c r="D1484" s="35">
        <f t="shared" si="512"/>
        <v>5</v>
      </c>
      <c r="E1484" s="35">
        <f t="shared" si="512"/>
        <v>1976</v>
      </c>
      <c r="F1484" s="35">
        <v>1.511895</v>
      </c>
      <c r="G1484" s="35">
        <v>4.3260000000000005</v>
      </c>
      <c r="H1484" s="35">
        <v>13</v>
      </c>
      <c r="I1484" s="35">
        <v>0.5292</v>
      </c>
      <c r="J1484" s="43">
        <f t="shared" si="515"/>
        <v>0.48686400000000002</v>
      </c>
      <c r="K1484" s="35">
        <f t="shared" si="513"/>
        <v>184.15850222</v>
      </c>
    </row>
    <row r="1485" spans="2:11" x14ac:dyDescent="0.25">
      <c r="B1485" s="35" t="str">
        <f t="shared" si="514"/>
        <v>B2_5_1977</v>
      </c>
      <c r="C1485" s="35" t="s">
        <v>73</v>
      </c>
      <c r="D1485" s="35">
        <f t="shared" si="512"/>
        <v>5</v>
      </c>
      <c r="E1485" s="35">
        <f t="shared" si="512"/>
        <v>1977</v>
      </c>
      <c r="F1485" s="35">
        <v>1.511895</v>
      </c>
      <c r="G1485" s="35">
        <v>4.3260000000000005</v>
      </c>
      <c r="H1485" s="35">
        <v>13</v>
      </c>
      <c r="I1485" s="35">
        <v>0.5292</v>
      </c>
      <c r="J1485" s="43">
        <f t="shared" si="515"/>
        <v>0.48686400000000002</v>
      </c>
      <c r="K1485" s="35">
        <f t="shared" si="513"/>
        <v>184.15850222</v>
      </c>
    </row>
    <row r="1486" spans="2:11" x14ac:dyDescent="0.25">
      <c r="B1486" s="35" t="str">
        <f t="shared" si="514"/>
        <v>B2_5_1978</v>
      </c>
      <c r="C1486" s="35" t="s">
        <v>73</v>
      </c>
      <c r="D1486" s="35">
        <f t="shared" si="512"/>
        <v>5</v>
      </c>
      <c r="E1486" s="35">
        <f t="shared" si="512"/>
        <v>1978</v>
      </c>
      <c r="F1486" s="35">
        <v>1.511895</v>
      </c>
      <c r="G1486" s="35">
        <v>4.3260000000000005</v>
      </c>
      <c r="H1486" s="35">
        <v>13</v>
      </c>
      <c r="I1486" s="35">
        <v>0.5292</v>
      </c>
      <c r="J1486" s="43">
        <f t="shared" si="515"/>
        <v>0.48686400000000002</v>
      </c>
      <c r="K1486" s="35">
        <f t="shared" si="513"/>
        <v>184.15850222</v>
      </c>
    </row>
    <row r="1487" spans="2:11" x14ac:dyDescent="0.25">
      <c r="B1487" s="35" t="str">
        <f t="shared" si="514"/>
        <v>B2_5_1979</v>
      </c>
      <c r="C1487" s="35" t="s">
        <v>73</v>
      </c>
      <c r="D1487" s="35">
        <f t="shared" si="512"/>
        <v>5</v>
      </c>
      <c r="E1487" s="35">
        <f t="shared" si="512"/>
        <v>1979</v>
      </c>
      <c r="F1487" s="35">
        <v>1.3679049999999997</v>
      </c>
      <c r="G1487" s="35">
        <v>4.3260000000000005</v>
      </c>
      <c r="H1487" s="35">
        <v>12</v>
      </c>
      <c r="I1487" s="35">
        <v>0.44519999999999998</v>
      </c>
      <c r="J1487" s="43">
        <f t="shared" si="515"/>
        <v>0.409584</v>
      </c>
      <c r="K1487" s="35">
        <f t="shared" si="513"/>
        <v>184.15850222</v>
      </c>
    </row>
    <row r="1488" spans="2:11" x14ac:dyDescent="0.25">
      <c r="B1488" s="35" t="str">
        <f t="shared" si="514"/>
        <v>B2_5_1980</v>
      </c>
      <c r="C1488" s="35" t="s">
        <v>73</v>
      </c>
      <c r="D1488" s="35">
        <f t="shared" si="512"/>
        <v>5</v>
      </c>
      <c r="E1488" s="35">
        <f t="shared" si="512"/>
        <v>1980</v>
      </c>
      <c r="F1488" s="35">
        <v>1.3679049999999997</v>
      </c>
      <c r="G1488" s="35">
        <v>4.3260000000000005</v>
      </c>
      <c r="H1488" s="35">
        <v>12</v>
      </c>
      <c r="I1488" s="35">
        <v>0.44519999999999998</v>
      </c>
      <c r="J1488" s="43">
        <f t="shared" si="515"/>
        <v>0.409584</v>
      </c>
      <c r="K1488" s="35">
        <f t="shared" si="513"/>
        <v>184.15850222</v>
      </c>
    </row>
    <row r="1489" spans="2:11" x14ac:dyDescent="0.25">
      <c r="B1489" s="35" t="str">
        <f t="shared" si="514"/>
        <v>B2_5_1981</v>
      </c>
      <c r="C1489" s="35" t="s">
        <v>73</v>
      </c>
      <c r="D1489" s="35">
        <f t="shared" si="512"/>
        <v>5</v>
      </c>
      <c r="E1489" s="35">
        <f t="shared" si="512"/>
        <v>1981</v>
      </c>
      <c r="F1489" s="35">
        <v>1.3679049999999997</v>
      </c>
      <c r="G1489" s="35">
        <v>4.3260000000000005</v>
      </c>
      <c r="H1489" s="35">
        <v>12</v>
      </c>
      <c r="I1489" s="35">
        <v>0.44519999999999998</v>
      </c>
      <c r="J1489" s="43">
        <f t="shared" si="515"/>
        <v>0.409584</v>
      </c>
      <c r="K1489" s="35">
        <f t="shared" si="513"/>
        <v>184.15850222</v>
      </c>
    </row>
    <row r="1490" spans="2:11" x14ac:dyDescent="0.25">
      <c r="B1490" s="35" t="str">
        <f t="shared" si="514"/>
        <v>B2_5_1982</v>
      </c>
      <c r="C1490" s="35" t="s">
        <v>73</v>
      </c>
      <c r="D1490" s="35">
        <f t="shared" si="512"/>
        <v>5</v>
      </c>
      <c r="E1490" s="35">
        <f t="shared" si="512"/>
        <v>1982</v>
      </c>
      <c r="F1490" s="35">
        <v>1.3679049999999997</v>
      </c>
      <c r="G1490" s="35">
        <v>4.3260000000000005</v>
      </c>
      <c r="H1490" s="35">
        <v>12</v>
      </c>
      <c r="I1490" s="35">
        <v>0.44519999999999998</v>
      </c>
      <c r="J1490" s="43">
        <f t="shared" si="515"/>
        <v>0.409584</v>
      </c>
      <c r="K1490" s="35">
        <f t="shared" si="513"/>
        <v>184.15850222</v>
      </c>
    </row>
    <row r="1491" spans="2:11" x14ac:dyDescent="0.25">
      <c r="B1491" s="35" t="str">
        <f t="shared" si="514"/>
        <v>B2_5_1983</v>
      </c>
      <c r="C1491" s="35" t="s">
        <v>73</v>
      </c>
      <c r="D1491" s="35">
        <f t="shared" si="512"/>
        <v>5</v>
      </c>
      <c r="E1491" s="35">
        <f t="shared" si="512"/>
        <v>1983</v>
      </c>
      <c r="F1491" s="35">
        <v>1.3679049999999997</v>
      </c>
      <c r="G1491" s="35">
        <v>4.3260000000000005</v>
      </c>
      <c r="H1491" s="35">
        <v>12</v>
      </c>
      <c r="I1491" s="35">
        <v>0.44519999999999998</v>
      </c>
      <c r="J1491" s="43">
        <f t="shared" si="515"/>
        <v>0.409584</v>
      </c>
      <c r="K1491" s="35">
        <f t="shared" si="513"/>
        <v>184.15850222</v>
      </c>
    </row>
    <row r="1492" spans="2:11" x14ac:dyDescent="0.25">
      <c r="B1492" s="35" t="str">
        <f t="shared" si="514"/>
        <v>B2_5_1984</v>
      </c>
      <c r="C1492" s="35" t="s">
        <v>73</v>
      </c>
      <c r="D1492" s="35">
        <f t="shared" si="512"/>
        <v>5</v>
      </c>
      <c r="E1492" s="35">
        <f t="shared" si="512"/>
        <v>1984</v>
      </c>
      <c r="F1492" s="35">
        <v>1.2959099999999999</v>
      </c>
      <c r="G1492" s="35">
        <v>4.3260000000000005</v>
      </c>
      <c r="H1492" s="35">
        <v>11</v>
      </c>
      <c r="I1492" s="35">
        <v>0.44519999999999998</v>
      </c>
      <c r="J1492" s="43">
        <f t="shared" si="515"/>
        <v>0.409584</v>
      </c>
      <c r="K1492" s="35">
        <f t="shared" si="513"/>
        <v>184.15850222</v>
      </c>
    </row>
    <row r="1493" spans="2:11" x14ac:dyDescent="0.25">
      <c r="B1493" s="35" t="str">
        <f t="shared" si="514"/>
        <v>B2_5_1985</v>
      </c>
      <c r="C1493" s="35" t="s">
        <v>73</v>
      </c>
      <c r="D1493" s="35">
        <f t="shared" si="512"/>
        <v>5</v>
      </c>
      <c r="E1493" s="35">
        <f t="shared" si="512"/>
        <v>1985</v>
      </c>
      <c r="F1493" s="35">
        <v>1.2959099999999999</v>
      </c>
      <c r="G1493" s="35">
        <v>4.3260000000000005</v>
      </c>
      <c r="H1493" s="35">
        <v>11</v>
      </c>
      <c r="I1493" s="35">
        <v>0.44519999999999998</v>
      </c>
      <c r="J1493" s="43">
        <f t="shared" si="515"/>
        <v>0.409584</v>
      </c>
      <c r="K1493" s="35">
        <f t="shared" si="513"/>
        <v>184.15850222</v>
      </c>
    </row>
    <row r="1494" spans="2:11" x14ac:dyDescent="0.25">
      <c r="B1494" s="35" t="str">
        <f t="shared" si="514"/>
        <v>B2_5_1986</v>
      </c>
      <c r="C1494" s="35" t="s">
        <v>73</v>
      </c>
      <c r="D1494" s="35">
        <f t="shared" si="512"/>
        <v>5</v>
      </c>
      <c r="E1494" s="35">
        <f t="shared" si="512"/>
        <v>1986</v>
      </c>
      <c r="F1494" s="35">
        <v>1.2959099999999999</v>
      </c>
      <c r="G1494" s="35">
        <v>4.3260000000000005</v>
      </c>
      <c r="H1494" s="35">
        <v>11</v>
      </c>
      <c r="I1494" s="35">
        <v>0.44519999999999998</v>
      </c>
      <c r="J1494" s="43">
        <f t="shared" si="515"/>
        <v>0.409584</v>
      </c>
      <c r="K1494" s="35">
        <f t="shared" si="513"/>
        <v>184.15850222</v>
      </c>
    </row>
    <row r="1495" spans="2:11" x14ac:dyDescent="0.25">
      <c r="B1495" s="35" t="str">
        <f t="shared" si="514"/>
        <v>B2_5_1987</v>
      </c>
      <c r="C1495" s="35" t="s">
        <v>73</v>
      </c>
      <c r="D1495" s="35">
        <f t="shared" si="512"/>
        <v>5</v>
      </c>
      <c r="E1495" s="35">
        <f t="shared" si="512"/>
        <v>1987</v>
      </c>
      <c r="F1495" s="35">
        <v>1.2095159999999998</v>
      </c>
      <c r="G1495" s="35">
        <v>4.2229999999999999</v>
      </c>
      <c r="H1495" s="35">
        <v>11</v>
      </c>
      <c r="I1495" s="35">
        <v>0.44519999999999998</v>
      </c>
      <c r="J1495" s="43">
        <f t="shared" si="515"/>
        <v>0.409584</v>
      </c>
      <c r="K1495" s="35">
        <f t="shared" si="513"/>
        <v>184.15850222</v>
      </c>
    </row>
    <row r="1496" spans="2:11" x14ac:dyDescent="0.25">
      <c r="B1496" s="35" t="str">
        <f t="shared" si="514"/>
        <v>B2_5_1988</v>
      </c>
      <c r="C1496" s="35" t="s">
        <v>73</v>
      </c>
      <c r="D1496" s="35">
        <f t="shared" si="512"/>
        <v>5</v>
      </c>
      <c r="E1496" s="35">
        <f t="shared" si="512"/>
        <v>1988</v>
      </c>
      <c r="F1496" s="35">
        <v>1.2095159999999998</v>
      </c>
      <c r="G1496" s="35">
        <v>4.2229999999999999</v>
      </c>
      <c r="H1496" s="35">
        <v>11</v>
      </c>
      <c r="I1496" s="35">
        <v>0.44519999999999998</v>
      </c>
      <c r="J1496" s="43">
        <f t="shared" si="515"/>
        <v>0.409584</v>
      </c>
      <c r="K1496" s="35">
        <f t="shared" si="513"/>
        <v>184.15850222</v>
      </c>
    </row>
    <row r="1497" spans="2:11" x14ac:dyDescent="0.25">
      <c r="B1497" s="35" t="str">
        <f t="shared" si="514"/>
        <v>B2_5_1989</v>
      </c>
      <c r="C1497" s="35" t="s">
        <v>73</v>
      </c>
      <c r="D1497" s="35">
        <f t="shared" si="512"/>
        <v>5</v>
      </c>
      <c r="E1497" s="35">
        <f t="shared" si="512"/>
        <v>1989</v>
      </c>
      <c r="F1497" s="35">
        <v>1.2095159999999998</v>
      </c>
      <c r="G1497" s="35">
        <v>4.2229999999999999</v>
      </c>
      <c r="H1497" s="35">
        <v>11</v>
      </c>
      <c r="I1497" s="35">
        <v>0.44519999999999998</v>
      </c>
      <c r="J1497" s="43">
        <f t="shared" si="515"/>
        <v>0.409584</v>
      </c>
      <c r="K1497" s="35">
        <f t="shared" si="513"/>
        <v>184.15850222</v>
      </c>
    </row>
    <row r="1498" spans="2:11" x14ac:dyDescent="0.25">
      <c r="B1498" s="35" t="str">
        <f t="shared" si="514"/>
        <v>B2_5_1990</v>
      </c>
      <c r="C1498" s="35" t="s">
        <v>73</v>
      </c>
      <c r="D1498" s="35">
        <f t="shared" ref="D1498:E1561" si="516">D1066</f>
        <v>5</v>
      </c>
      <c r="E1498" s="35">
        <f t="shared" si="516"/>
        <v>1990</v>
      </c>
      <c r="F1498" s="35">
        <v>1.2095159999999998</v>
      </c>
      <c r="G1498" s="35">
        <v>4.2229999999999999</v>
      </c>
      <c r="H1498" s="35">
        <v>11</v>
      </c>
      <c r="I1498" s="35">
        <v>0.44519999999999998</v>
      </c>
      <c r="J1498" s="43">
        <f t="shared" si="515"/>
        <v>0.409584</v>
      </c>
      <c r="K1498" s="35">
        <f t="shared" ref="K1498:K1561" si="517">K1066</f>
        <v>184.15850222</v>
      </c>
    </row>
    <row r="1499" spans="2:11" x14ac:dyDescent="0.25">
      <c r="B1499" s="35" t="str">
        <f t="shared" si="514"/>
        <v>B2_5_1991</v>
      </c>
      <c r="C1499" s="35" t="s">
        <v>73</v>
      </c>
      <c r="D1499" s="35">
        <f t="shared" si="516"/>
        <v>5</v>
      </c>
      <c r="E1499" s="35">
        <f t="shared" si="516"/>
        <v>1991</v>
      </c>
      <c r="F1499" s="35">
        <v>1.2095159999999998</v>
      </c>
      <c r="G1499" s="35">
        <v>4.2229999999999999</v>
      </c>
      <c r="H1499" s="35">
        <v>11</v>
      </c>
      <c r="I1499" s="35">
        <v>0.44519999999999998</v>
      </c>
      <c r="J1499" s="43">
        <f t="shared" si="515"/>
        <v>0.409584</v>
      </c>
      <c r="K1499" s="35">
        <f t="shared" si="517"/>
        <v>184.15850222</v>
      </c>
    </row>
    <row r="1500" spans="2:11" x14ac:dyDescent="0.25">
      <c r="B1500" s="35" t="str">
        <f t="shared" si="514"/>
        <v>B2_5_1992</v>
      </c>
      <c r="C1500" s="35" t="s">
        <v>73</v>
      </c>
      <c r="D1500" s="35">
        <f t="shared" si="516"/>
        <v>5</v>
      </c>
      <c r="E1500" s="35">
        <f t="shared" si="516"/>
        <v>1992</v>
      </c>
      <c r="F1500" s="35">
        <v>1.2095159999999998</v>
      </c>
      <c r="G1500" s="35">
        <v>4.2229999999999999</v>
      </c>
      <c r="H1500" s="35">
        <v>11</v>
      </c>
      <c r="I1500" s="35">
        <v>0.44519999999999998</v>
      </c>
      <c r="J1500" s="43">
        <f t="shared" si="515"/>
        <v>0.409584</v>
      </c>
      <c r="K1500" s="35">
        <f t="shared" si="517"/>
        <v>184.15850222</v>
      </c>
    </row>
    <row r="1501" spans="2:11" x14ac:dyDescent="0.25">
      <c r="B1501" s="35" t="str">
        <f t="shared" si="514"/>
        <v>B2_5_1993</v>
      </c>
      <c r="C1501" s="35" t="s">
        <v>73</v>
      </c>
      <c r="D1501" s="35">
        <f t="shared" si="516"/>
        <v>5</v>
      </c>
      <c r="E1501" s="35">
        <f t="shared" si="516"/>
        <v>1993</v>
      </c>
      <c r="F1501" s="35">
        <v>1.2095159999999998</v>
      </c>
      <c r="G1501" s="35">
        <v>4.2229999999999999</v>
      </c>
      <c r="H1501" s="35">
        <v>11</v>
      </c>
      <c r="I1501" s="35">
        <v>0.44519999999999998</v>
      </c>
      <c r="J1501" s="43">
        <f t="shared" si="515"/>
        <v>0.409584</v>
      </c>
      <c r="K1501" s="35">
        <f t="shared" si="517"/>
        <v>184.15850222</v>
      </c>
    </row>
    <row r="1502" spans="2:11" x14ac:dyDescent="0.25">
      <c r="B1502" s="35" t="str">
        <f t="shared" si="514"/>
        <v>B2_5_1994</v>
      </c>
      <c r="C1502" s="35" t="s">
        <v>73</v>
      </c>
      <c r="D1502" s="35">
        <f t="shared" si="516"/>
        <v>5</v>
      </c>
      <c r="E1502" s="35">
        <f t="shared" si="516"/>
        <v>1994</v>
      </c>
      <c r="F1502" s="35">
        <v>1.2095159999999998</v>
      </c>
      <c r="G1502" s="35">
        <v>4.2229999999999999</v>
      </c>
      <c r="H1502" s="35">
        <v>11</v>
      </c>
      <c r="I1502" s="35">
        <v>0.44519999999999998</v>
      </c>
      <c r="J1502" s="43">
        <f t="shared" si="515"/>
        <v>0.409584</v>
      </c>
      <c r="K1502" s="35">
        <f t="shared" si="517"/>
        <v>184.15850222</v>
      </c>
    </row>
    <row r="1503" spans="2:11" x14ac:dyDescent="0.25">
      <c r="B1503" s="35" t="str">
        <f t="shared" si="514"/>
        <v>B2_5_1995</v>
      </c>
      <c r="C1503" s="35" t="s">
        <v>73</v>
      </c>
      <c r="D1503" s="35">
        <f t="shared" si="516"/>
        <v>5</v>
      </c>
      <c r="E1503" s="35">
        <f t="shared" si="516"/>
        <v>1995</v>
      </c>
      <c r="F1503" s="35">
        <v>0.979132</v>
      </c>
      <c r="G1503" s="35">
        <v>2.7810000000000001</v>
      </c>
      <c r="H1503" s="35">
        <v>8.17</v>
      </c>
      <c r="I1503" s="35">
        <v>0.31919999999999998</v>
      </c>
      <c r="J1503" s="43">
        <f t="shared" si="515"/>
        <v>0.29366399999999998</v>
      </c>
      <c r="K1503" s="35">
        <f t="shared" si="517"/>
        <v>184.15850222</v>
      </c>
    </row>
    <row r="1504" spans="2:11" x14ac:dyDescent="0.25">
      <c r="B1504" s="35" t="str">
        <f t="shared" si="514"/>
        <v>B2_5_1996</v>
      </c>
      <c r="C1504" s="35" t="s">
        <v>73</v>
      </c>
      <c r="D1504" s="35">
        <f t="shared" si="516"/>
        <v>5</v>
      </c>
      <c r="E1504" s="35">
        <f t="shared" si="516"/>
        <v>1996</v>
      </c>
      <c r="F1504" s="35">
        <v>0.979132</v>
      </c>
      <c r="G1504" s="35">
        <v>2.7810000000000001</v>
      </c>
      <c r="H1504" s="35">
        <v>8.17</v>
      </c>
      <c r="I1504" s="35">
        <v>0.31919999999999998</v>
      </c>
      <c r="J1504" s="43">
        <f t="shared" si="515"/>
        <v>0.29366399999999998</v>
      </c>
      <c r="K1504" s="35">
        <f t="shared" si="517"/>
        <v>184.15850222</v>
      </c>
    </row>
    <row r="1505" spans="2:11" x14ac:dyDescent="0.25">
      <c r="B1505" s="35" t="str">
        <f t="shared" si="514"/>
        <v>B2_5_1997</v>
      </c>
      <c r="C1505" s="35" t="s">
        <v>73</v>
      </c>
      <c r="D1505" s="35">
        <f t="shared" si="516"/>
        <v>5</v>
      </c>
      <c r="E1505" s="35">
        <f t="shared" si="516"/>
        <v>1997</v>
      </c>
      <c r="F1505" s="35">
        <v>0.979132</v>
      </c>
      <c r="G1505" s="35">
        <v>2.7810000000000001</v>
      </c>
      <c r="H1505" s="35">
        <v>8.17</v>
      </c>
      <c r="I1505" s="35">
        <v>0.31919999999999998</v>
      </c>
      <c r="J1505" s="43">
        <f t="shared" si="515"/>
        <v>0.29366399999999998</v>
      </c>
      <c r="K1505" s="35">
        <f t="shared" si="517"/>
        <v>184.15850222</v>
      </c>
    </row>
    <row r="1506" spans="2:11" x14ac:dyDescent="0.25">
      <c r="B1506" s="35" t="str">
        <f t="shared" si="514"/>
        <v>B2_5_1998</v>
      </c>
      <c r="C1506" s="35" t="s">
        <v>73</v>
      </c>
      <c r="D1506" s="35">
        <f t="shared" si="516"/>
        <v>5</v>
      </c>
      <c r="E1506" s="35">
        <f t="shared" si="516"/>
        <v>1998</v>
      </c>
      <c r="F1506" s="35">
        <v>0.979132</v>
      </c>
      <c r="G1506" s="35">
        <v>2.7810000000000001</v>
      </c>
      <c r="H1506" s="35">
        <v>8.17</v>
      </c>
      <c r="I1506" s="35">
        <v>0.31919999999999998</v>
      </c>
      <c r="J1506" s="43">
        <f t="shared" si="515"/>
        <v>0.29366399999999998</v>
      </c>
      <c r="K1506" s="35">
        <f t="shared" si="517"/>
        <v>184.15850222</v>
      </c>
    </row>
    <row r="1507" spans="2:11" x14ac:dyDescent="0.25">
      <c r="B1507" s="35" t="str">
        <f t="shared" si="514"/>
        <v>B2_5_1999</v>
      </c>
      <c r="C1507" s="35" t="s">
        <v>73</v>
      </c>
      <c r="D1507" s="35">
        <f t="shared" si="516"/>
        <v>5</v>
      </c>
      <c r="E1507" s="35">
        <f t="shared" si="516"/>
        <v>1999</v>
      </c>
      <c r="F1507" s="35">
        <v>0.979132</v>
      </c>
      <c r="G1507" s="35">
        <v>2.7810000000000001</v>
      </c>
      <c r="H1507" s="35">
        <v>8.17</v>
      </c>
      <c r="I1507" s="35">
        <v>0.31919999999999998</v>
      </c>
      <c r="J1507" s="43">
        <f t="shared" si="515"/>
        <v>0.29366399999999998</v>
      </c>
      <c r="K1507" s="35">
        <f t="shared" si="517"/>
        <v>184.15850222</v>
      </c>
    </row>
    <row r="1508" spans="2:11" x14ac:dyDescent="0.25">
      <c r="B1508" s="35" t="str">
        <f t="shared" si="514"/>
        <v>B2_5_2000</v>
      </c>
      <c r="C1508" s="35" t="s">
        <v>73</v>
      </c>
      <c r="D1508" s="35">
        <f t="shared" si="516"/>
        <v>5</v>
      </c>
      <c r="E1508" s="35">
        <f t="shared" si="516"/>
        <v>2000</v>
      </c>
      <c r="F1508" s="35">
        <v>0.979132</v>
      </c>
      <c r="G1508" s="35">
        <v>2.7810000000000001</v>
      </c>
      <c r="H1508" s="35">
        <v>7.3100000000000005</v>
      </c>
      <c r="I1508" s="35">
        <v>0.31919999999999998</v>
      </c>
      <c r="J1508" s="43">
        <f t="shared" si="515"/>
        <v>0.29366399999999998</v>
      </c>
      <c r="K1508" s="35">
        <f t="shared" si="517"/>
        <v>184.15850222</v>
      </c>
    </row>
    <row r="1509" spans="2:11" x14ac:dyDescent="0.25">
      <c r="B1509" s="35" t="str">
        <f t="shared" si="514"/>
        <v>B2_5_2001</v>
      </c>
      <c r="C1509" s="35" t="s">
        <v>73</v>
      </c>
      <c r="D1509" s="35">
        <f t="shared" si="516"/>
        <v>5</v>
      </c>
      <c r="E1509" s="35">
        <f t="shared" si="516"/>
        <v>2001</v>
      </c>
      <c r="F1509" s="35">
        <v>0.979132</v>
      </c>
      <c r="G1509" s="35">
        <v>2.7810000000000001</v>
      </c>
      <c r="H1509" s="35">
        <v>7.3100000000000005</v>
      </c>
      <c r="I1509" s="35">
        <v>0.31919999999999998</v>
      </c>
      <c r="J1509" s="43">
        <f t="shared" si="515"/>
        <v>0.29366399999999998</v>
      </c>
      <c r="K1509" s="35">
        <f t="shared" si="517"/>
        <v>184.15850222</v>
      </c>
    </row>
    <row r="1510" spans="2:11" x14ac:dyDescent="0.25">
      <c r="B1510" s="35" t="str">
        <f t="shared" si="514"/>
        <v>B2_5_2002</v>
      </c>
      <c r="C1510" s="35" t="s">
        <v>73</v>
      </c>
      <c r="D1510" s="35">
        <f t="shared" si="516"/>
        <v>5</v>
      </c>
      <c r="E1510" s="35">
        <f t="shared" si="516"/>
        <v>2002</v>
      </c>
      <c r="F1510" s="35">
        <v>0.979132</v>
      </c>
      <c r="G1510" s="35">
        <v>2.7810000000000001</v>
      </c>
      <c r="H1510" s="35">
        <v>7.3100000000000005</v>
      </c>
      <c r="I1510" s="35">
        <v>0.31919999999999998</v>
      </c>
      <c r="J1510" s="43">
        <f t="shared" si="515"/>
        <v>0.29366399999999998</v>
      </c>
      <c r="K1510" s="35">
        <f t="shared" si="517"/>
        <v>184.15850222</v>
      </c>
    </row>
    <row r="1511" spans="2:11" x14ac:dyDescent="0.25">
      <c r="B1511" s="35" t="str">
        <f t="shared" si="514"/>
        <v>B2_5_2003</v>
      </c>
      <c r="C1511" s="35" t="s">
        <v>73</v>
      </c>
      <c r="D1511" s="35">
        <f t="shared" si="516"/>
        <v>5</v>
      </c>
      <c r="E1511" s="35">
        <f t="shared" si="516"/>
        <v>2003</v>
      </c>
      <c r="F1511" s="35">
        <v>0.979132</v>
      </c>
      <c r="G1511" s="35">
        <v>2.7810000000000001</v>
      </c>
      <c r="H1511" s="35">
        <v>7.3100000000000005</v>
      </c>
      <c r="I1511" s="35">
        <v>0.31919999999999998</v>
      </c>
      <c r="J1511" s="43">
        <f t="shared" si="515"/>
        <v>0.29366399999999998</v>
      </c>
      <c r="K1511" s="35">
        <f t="shared" si="517"/>
        <v>184.15850222</v>
      </c>
    </row>
    <row r="1512" spans="2:11" x14ac:dyDescent="0.25">
      <c r="B1512" s="35" t="str">
        <f t="shared" si="514"/>
        <v>B2_5_2004</v>
      </c>
      <c r="C1512" s="35" t="s">
        <v>73</v>
      </c>
      <c r="D1512" s="35">
        <f t="shared" si="516"/>
        <v>5</v>
      </c>
      <c r="E1512" s="35">
        <f t="shared" si="516"/>
        <v>2004</v>
      </c>
      <c r="F1512" s="35">
        <v>0.979132</v>
      </c>
      <c r="G1512" s="35">
        <v>3.73</v>
      </c>
      <c r="H1512" s="35">
        <v>5.1014999999999997</v>
      </c>
      <c r="I1512" s="35">
        <v>0.15</v>
      </c>
      <c r="J1512" s="43">
        <f t="shared" si="515"/>
        <v>0.13800000000000001</v>
      </c>
      <c r="K1512" s="35">
        <f t="shared" si="517"/>
        <v>184.15850222</v>
      </c>
    </row>
    <row r="1513" spans="2:11" x14ac:dyDescent="0.25">
      <c r="B1513" s="35" t="str">
        <f t="shared" si="514"/>
        <v>B2_5_2005</v>
      </c>
      <c r="C1513" s="35" t="s">
        <v>73</v>
      </c>
      <c r="D1513" s="35">
        <f t="shared" si="516"/>
        <v>5</v>
      </c>
      <c r="E1513" s="35">
        <f t="shared" si="516"/>
        <v>2005</v>
      </c>
      <c r="F1513" s="35">
        <v>0.979132</v>
      </c>
      <c r="G1513" s="35">
        <v>3.73</v>
      </c>
      <c r="H1513" s="35">
        <v>5.1014999999999997</v>
      </c>
      <c r="I1513" s="35">
        <v>0.15</v>
      </c>
      <c r="J1513" s="43">
        <f t="shared" si="515"/>
        <v>0.13800000000000001</v>
      </c>
      <c r="K1513" s="35">
        <f t="shared" si="517"/>
        <v>184.15850222</v>
      </c>
    </row>
    <row r="1514" spans="2:11" x14ac:dyDescent="0.25">
      <c r="B1514" s="35" t="str">
        <f t="shared" si="514"/>
        <v>B2_5_2006</v>
      </c>
      <c r="C1514" s="35" t="s">
        <v>73</v>
      </c>
      <c r="D1514" s="35">
        <f t="shared" si="516"/>
        <v>5</v>
      </c>
      <c r="E1514" s="35">
        <f t="shared" si="516"/>
        <v>2006</v>
      </c>
      <c r="F1514" s="35">
        <v>0.979132</v>
      </c>
      <c r="G1514" s="35">
        <v>3.73</v>
      </c>
      <c r="H1514" s="35">
        <v>5.1014999999999997</v>
      </c>
      <c r="I1514" s="35">
        <v>0.15</v>
      </c>
      <c r="J1514" s="43">
        <f t="shared" si="515"/>
        <v>0.13800000000000001</v>
      </c>
      <c r="K1514" s="35">
        <f t="shared" si="517"/>
        <v>184.15850222</v>
      </c>
    </row>
    <row r="1515" spans="2:11" x14ac:dyDescent="0.25">
      <c r="B1515" s="35" t="str">
        <f t="shared" si="514"/>
        <v>B2_5_2007</v>
      </c>
      <c r="C1515" s="35" t="s">
        <v>73</v>
      </c>
      <c r="D1515" s="35">
        <f t="shared" si="516"/>
        <v>5</v>
      </c>
      <c r="E1515" s="35">
        <f t="shared" si="516"/>
        <v>2007</v>
      </c>
      <c r="F1515" s="35">
        <v>0.979132</v>
      </c>
      <c r="G1515" s="35">
        <v>3.73</v>
      </c>
      <c r="H1515" s="35">
        <v>5.1014999999999997</v>
      </c>
      <c r="I1515" s="35">
        <v>0.15</v>
      </c>
      <c r="J1515" s="43">
        <f t="shared" si="515"/>
        <v>0.13800000000000001</v>
      </c>
      <c r="K1515" s="35">
        <f t="shared" si="517"/>
        <v>184.15850222</v>
      </c>
    </row>
    <row r="1516" spans="2:11" x14ac:dyDescent="0.25">
      <c r="B1516" s="35" t="str">
        <f t="shared" si="514"/>
        <v>B2_5_2008</v>
      </c>
      <c r="C1516" s="35" t="s">
        <v>73</v>
      </c>
      <c r="D1516" s="35">
        <f t="shared" si="516"/>
        <v>5</v>
      </c>
      <c r="E1516" s="35">
        <f t="shared" si="516"/>
        <v>2008</v>
      </c>
      <c r="F1516" s="35">
        <v>0.979132</v>
      </c>
      <c r="G1516" s="35">
        <v>3.73</v>
      </c>
      <c r="H1516" s="35">
        <v>5.1014999999999997</v>
      </c>
      <c r="I1516" s="35">
        <v>0.15</v>
      </c>
      <c r="J1516" s="43">
        <f t="shared" si="515"/>
        <v>0.13800000000000001</v>
      </c>
      <c r="K1516" s="35">
        <f t="shared" si="517"/>
        <v>184.15850222</v>
      </c>
    </row>
    <row r="1517" spans="2:11" x14ac:dyDescent="0.25">
      <c r="B1517" s="35" t="str">
        <f t="shared" si="514"/>
        <v>B2_5_2009</v>
      </c>
      <c r="C1517" s="35" t="s">
        <v>73</v>
      </c>
      <c r="D1517" s="35">
        <f t="shared" si="516"/>
        <v>5</v>
      </c>
      <c r="E1517" s="35">
        <f t="shared" si="516"/>
        <v>2009</v>
      </c>
      <c r="F1517" s="35">
        <v>0.979132</v>
      </c>
      <c r="G1517" s="35">
        <v>3.73</v>
      </c>
      <c r="H1517" s="35">
        <v>5.1014999999999997</v>
      </c>
      <c r="I1517" s="35">
        <v>0.15</v>
      </c>
      <c r="J1517" s="43">
        <f t="shared" si="515"/>
        <v>0.13800000000000001</v>
      </c>
      <c r="K1517" s="35">
        <f t="shared" si="517"/>
        <v>184.15850222</v>
      </c>
    </row>
    <row r="1518" spans="2:11" x14ac:dyDescent="0.25">
      <c r="B1518" s="35" t="str">
        <f t="shared" si="514"/>
        <v>B2_5_2010</v>
      </c>
      <c r="C1518" s="35" t="s">
        <v>73</v>
      </c>
      <c r="D1518" s="35">
        <f t="shared" si="516"/>
        <v>5</v>
      </c>
      <c r="E1518" s="35">
        <f t="shared" si="516"/>
        <v>2010</v>
      </c>
      <c r="F1518" s="35">
        <v>0.979132</v>
      </c>
      <c r="G1518" s="35">
        <v>3.73</v>
      </c>
      <c r="H1518" s="35">
        <v>5.1014999999999997</v>
      </c>
      <c r="I1518" s="35">
        <v>0.15</v>
      </c>
      <c r="J1518" s="43">
        <f t="shared" si="515"/>
        <v>0.13800000000000001</v>
      </c>
      <c r="K1518" s="35">
        <f t="shared" si="517"/>
        <v>184.15850222</v>
      </c>
    </row>
    <row r="1519" spans="2:11" x14ac:dyDescent="0.25">
      <c r="B1519" s="35" t="str">
        <f t="shared" si="514"/>
        <v>B2_5_2011</v>
      </c>
      <c r="C1519" s="35" t="s">
        <v>73</v>
      </c>
      <c r="D1519" s="35">
        <f t="shared" si="516"/>
        <v>5</v>
      </c>
      <c r="E1519" s="35">
        <f t="shared" si="516"/>
        <v>2011</v>
      </c>
      <c r="F1519" s="35">
        <v>0.979132</v>
      </c>
      <c r="G1519" s="35">
        <v>3.73</v>
      </c>
      <c r="H1519" s="35">
        <v>5.1014999999999997</v>
      </c>
      <c r="I1519" s="35">
        <v>0.15</v>
      </c>
      <c r="J1519" s="43">
        <f t="shared" si="515"/>
        <v>0.13800000000000001</v>
      </c>
      <c r="K1519" s="35">
        <f t="shared" si="517"/>
        <v>184.15850222</v>
      </c>
    </row>
    <row r="1520" spans="2:11" x14ac:dyDescent="0.25">
      <c r="B1520" s="35" t="str">
        <f t="shared" si="514"/>
        <v>B2_5_2012</v>
      </c>
      <c r="C1520" s="35" t="s">
        <v>73</v>
      </c>
      <c r="D1520" s="35">
        <f t="shared" si="516"/>
        <v>5</v>
      </c>
      <c r="E1520" s="35">
        <f t="shared" si="516"/>
        <v>2012</v>
      </c>
      <c r="F1520" s="35">
        <v>0.979132</v>
      </c>
      <c r="G1520" s="35">
        <v>3.73</v>
      </c>
      <c r="H1520" s="35">
        <v>5.1014999999999997</v>
      </c>
      <c r="I1520" s="35">
        <v>0.15</v>
      </c>
      <c r="J1520" s="43">
        <f t="shared" si="515"/>
        <v>0.13800000000000001</v>
      </c>
      <c r="K1520" s="35">
        <f t="shared" si="517"/>
        <v>184.15850222</v>
      </c>
    </row>
    <row r="1521" spans="2:11" x14ac:dyDescent="0.25">
      <c r="B1521" s="35" t="str">
        <f t="shared" si="514"/>
        <v>B2_5_2013</v>
      </c>
      <c r="C1521" s="35" t="s">
        <v>73</v>
      </c>
      <c r="D1521" s="35">
        <f t="shared" si="516"/>
        <v>5</v>
      </c>
      <c r="E1521" s="35">
        <f t="shared" si="516"/>
        <v>2013</v>
      </c>
      <c r="F1521" s="35">
        <v>0.979132</v>
      </c>
      <c r="G1521" s="35">
        <v>3.73</v>
      </c>
      <c r="H1521" s="35">
        <v>5.1014999999999997</v>
      </c>
      <c r="I1521" s="35">
        <v>0.15</v>
      </c>
      <c r="J1521" s="43">
        <f t="shared" si="515"/>
        <v>0.13800000000000001</v>
      </c>
      <c r="K1521" s="35">
        <f t="shared" si="517"/>
        <v>184.15850222</v>
      </c>
    </row>
    <row r="1522" spans="2:11" x14ac:dyDescent="0.25">
      <c r="B1522" s="35" t="str">
        <f t="shared" si="514"/>
        <v>B2_5_2014</v>
      </c>
      <c r="C1522" s="35" t="s">
        <v>73</v>
      </c>
      <c r="D1522" s="35">
        <f t="shared" si="516"/>
        <v>5</v>
      </c>
      <c r="E1522" s="35">
        <f t="shared" si="516"/>
        <v>2014</v>
      </c>
      <c r="F1522" s="35">
        <v>0.979132</v>
      </c>
      <c r="G1522" s="35">
        <v>3.73</v>
      </c>
      <c r="H1522" s="35">
        <v>3.99</v>
      </c>
      <c r="I1522" s="35">
        <v>0.08</v>
      </c>
      <c r="J1522" s="43">
        <f t="shared" si="515"/>
        <v>7.3599999999999999E-2</v>
      </c>
      <c r="K1522" s="35">
        <f t="shared" si="517"/>
        <v>184.15850222</v>
      </c>
    </row>
    <row r="1523" spans="2:11" x14ac:dyDescent="0.25">
      <c r="B1523" s="35" t="str">
        <f t="shared" si="514"/>
        <v>B2_5_2015</v>
      </c>
      <c r="C1523" s="35" t="s">
        <v>73</v>
      </c>
      <c r="D1523" s="35">
        <f t="shared" si="516"/>
        <v>5</v>
      </c>
      <c r="E1523" s="35">
        <f t="shared" si="516"/>
        <v>2015</v>
      </c>
      <c r="F1523" s="35">
        <v>0.979132</v>
      </c>
      <c r="G1523" s="35">
        <v>3.73</v>
      </c>
      <c r="H1523" s="35">
        <v>3.99</v>
      </c>
      <c r="I1523" s="35">
        <v>0.08</v>
      </c>
      <c r="J1523" s="43">
        <f t="shared" si="515"/>
        <v>7.3599999999999999E-2</v>
      </c>
      <c r="K1523" s="35">
        <f t="shared" si="517"/>
        <v>184.15850222</v>
      </c>
    </row>
    <row r="1524" spans="2:11" x14ac:dyDescent="0.25">
      <c r="B1524" s="35" t="str">
        <f t="shared" si="514"/>
        <v>B2_5_2016</v>
      </c>
      <c r="C1524" s="35" t="s">
        <v>73</v>
      </c>
      <c r="D1524" s="35">
        <f t="shared" si="516"/>
        <v>5</v>
      </c>
      <c r="E1524" s="35">
        <f t="shared" si="516"/>
        <v>2016</v>
      </c>
      <c r="F1524" s="35">
        <v>0.979132</v>
      </c>
      <c r="G1524" s="35">
        <v>3.73</v>
      </c>
      <c r="H1524" s="35">
        <v>3.99</v>
      </c>
      <c r="I1524" s="35">
        <v>0.08</v>
      </c>
      <c r="J1524" s="43">
        <f t="shared" si="515"/>
        <v>7.3599999999999999E-2</v>
      </c>
      <c r="K1524" s="35">
        <f t="shared" si="517"/>
        <v>184.15850222</v>
      </c>
    </row>
    <row r="1525" spans="2:11" x14ac:dyDescent="0.25">
      <c r="B1525" s="35" t="str">
        <f t="shared" si="514"/>
        <v>B2_5_2017</v>
      </c>
      <c r="C1525" s="35" t="s">
        <v>73</v>
      </c>
      <c r="D1525" s="35">
        <f t="shared" si="516"/>
        <v>5</v>
      </c>
      <c r="E1525" s="35">
        <f t="shared" si="516"/>
        <v>2017</v>
      </c>
      <c r="F1525" s="35">
        <v>0.979132</v>
      </c>
      <c r="G1525" s="35">
        <v>3.73</v>
      </c>
      <c r="H1525" s="35">
        <v>3.99</v>
      </c>
      <c r="I1525" s="35">
        <v>0.08</v>
      </c>
      <c r="J1525" s="43">
        <f t="shared" si="515"/>
        <v>7.3599999999999999E-2</v>
      </c>
      <c r="K1525" s="35">
        <f t="shared" si="517"/>
        <v>184.15850222</v>
      </c>
    </row>
    <row r="1526" spans="2:11" x14ac:dyDescent="0.25">
      <c r="B1526" s="35" t="str">
        <f t="shared" si="514"/>
        <v>B2_5_2018</v>
      </c>
      <c r="C1526" s="35" t="s">
        <v>73</v>
      </c>
      <c r="D1526" s="35">
        <f t="shared" si="516"/>
        <v>5</v>
      </c>
      <c r="E1526" s="35">
        <f t="shared" si="516"/>
        <v>2018</v>
      </c>
      <c r="F1526" s="35">
        <v>0.979132</v>
      </c>
      <c r="G1526" s="35">
        <v>3.73</v>
      </c>
      <c r="H1526" s="35">
        <v>3.99</v>
      </c>
      <c r="I1526" s="35">
        <v>0.08</v>
      </c>
      <c r="J1526" s="43">
        <f t="shared" si="515"/>
        <v>7.3599999999999999E-2</v>
      </c>
      <c r="K1526" s="35">
        <f t="shared" si="517"/>
        <v>184.15850222</v>
      </c>
    </row>
    <row r="1527" spans="2:11" x14ac:dyDescent="0.25">
      <c r="B1527" s="35" t="str">
        <f t="shared" si="514"/>
        <v>B2_5_2019</v>
      </c>
      <c r="C1527" s="35" t="s">
        <v>73</v>
      </c>
      <c r="D1527" s="35">
        <f t="shared" si="516"/>
        <v>5</v>
      </c>
      <c r="E1527" s="35">
        <f t="shared" si="516"/>
        <v>2019</v>
      </c>
      <c r="F1527" s="35">
        <v>0.979132</v>
      </c>
      <c r="G1527" s="35">
        <v>3.73</v>
      </c>
      <c r="H1527" s="35">
        <v>3.99</v>
      </c>
      <c r="I1527" s="35">
        <v>0.08</v>
      </c>
      <c r="J1527" s="43">
        <f t="shared" si="515"/>
        <v>7.3599999999999999E-2</v>
      </c>
      <c r="K1527" s="35">
        <f t="shared" si="517"/>
        <v>184.15850222</v>
      </c>
    </row>
    <row r="1528" spans="2:11" x14ac:dyDescent="0.25">
      <c r="B1528" s="35" t="str">
        <f t="shared" si="514"/>
        <v>B2_5_2020</v>
      </c>
      <c r="C1528" s="35" t="s">
        <v>73</v>
      </c>
      <c r="D1528" s="35">
        <f t="shared" si="516"/>
        <v>5</v>
      </c>
      <c r="E1528" s="35">
        <f t="shared" si="516"/>
        <v>2020</v>
      </c>
      <c r="F1528" s="35">
        <v>0.979132</v>
      </c>
      <c r="G1528" s="35">
        <v>3.73</v>
      </c>
      <c r="H1528" s="35">
        <v>3.99</v>
      </c>
      <c r="I1528" s="35">
        <v>0.08</v>
      </c>
      <c r="J1528" s="43">
        <f t="shared" si="515"/>
        <v>7.3599999999999999E-2</v>
      </c>
      <c r="K1528" s="35">
        <f t="shared" si="517"/>
        <v>184.15850222</v>
      </c>
    </row>
    <row r="1529" spans="2:11" x14ac:dyDescent="0.25">
      <c r="B1529" s="35" t="str">
        <f t="shared" si="514"/>
        <v>B2_6_1969</v>
      </c>
      <c r="C1529" s="35" t="s">
        <v>73</v>
      </c>
      <c r="D1529" s="35">
        <f t="shared" si="516"/>
        <v>6</v>
      </c>
      <c r="E1529" s="35">
        <f t="shared" si="516"/>
        <v>1969</v>
      </c>
      <c r="F1529" s="35">
        <v>1.8142739999999997</v>
      </c>
      <c r="G1529" s="35">
        <v>4.3260000000000005</v>
      </c>
      <c r="H1529" s="35">
        <v>14</v>
      </c>
      <c r="I1529" s="35">
        <v>0.62159999999999993</v>
      </c>
      <c r="J1529" s="43">
        <f t="shared" si="515"/>
        <v>0.57187199999999994</v>
      </c>
      <c r="K1529" s="35">
        <f t="shared" si="517"/>
        <v>184.15850222</v>
      </c>
    </row>
    <row r="1530" spans="2:11" x14ac:dyDescent="0.25">
      <c r="B1530" s="35" t="str">
        <f t="shared" si="514"/>
        <v>B2_6_1970</v>
      </c>
      <c r="C1530" s="35" t="s">
        <v>73</v>
      </c>
      <c r="D1530" s="35">
        <f t="shared" si="516"/>
        <v>6</v>
      </c>
      <c r="E1530" s="35">
        <f t="shared" si="516"/>
        <v>1970</v>
      </c>
      <c r="F1530" s="35">
        <v>1.8142739999999997</v>
      </c>
      <c r="G1530" s="35">
        <v>4.3260000000000005</v>
      </c>
      <c r="H1530" s="35">
        <v>14</v>
      </c>
      <c r="I1530" s="35">
        <v>0.62159999999999993</v>
      </c>
      <c r="J1530" s="43">
        <f t="shared" si="515"/>
        <v>0.57187199999999994</v>
      </c>
      <c r="K1530" s="35">
        <f t="shared" si="517"/>
        <v>184.15850222</v>
      </c>
    </row>
    <row r="1531" spans="2:11" x14ac:dyDescent="0.25">
      <c r="B1531" s="35" t="str">
        <f t="shared" si="514"/>
        <v>B2_6_1971</v>
      </c>
      <c r="C1531" s="35" t="s">
        <v>73</v>
      </c>
      <c r="D1531" s="35">
        <f t="shared" si="516"/>
        <v>6</v>
      </c>
      <c r="E1531" s="35">
        <f t="shared" si="516"/>
        <v>1971</v>
      </c>
      <c r="F1531" s="35">
        <v>1.511895</v>
      </c>
      <c r="G1531" s="35">
        <v>4.3260000000000005</v>
      </c>
      <c r="H1531" s="35">
        <v>13</v>
      </c>
      <c r="I1531" s="35">
        <v>0.5292</v>
      </c>
      <c r="J1531" s="43">
        <f t="shared" si="515"/>
        <v>0.48686400000000002</v>
      </c>
      <c r="K1531" s="35">
        <f t="shared" si="517"/>
        <v>184.15850222</v>
      </c>
    </row>
    <row r="1532" spans="2:11" x14ac:dyDescent="0.25">
      <c r="B1532" s="35" t="str">
        <f t="shared" si="514"/>
        <v>B2_6_1972</v>
      </c>
      <c r="C1532" s="35" t="s">
        <v>73</v>
      </c>
      <c r="D1532" s="35">
        <f t="shared" si="516"/>
        <v>6</v>
      </c>
      <c r="E1532" s="35">
        <f t="shared" si="516"/>
        <v>1972</v>
      </c>
      <c r="F1532" s="35">
        <v>1.511895</v>
      </c>
      <c r="G1532" s="35">
        <v>4.3260000000000005</v>
      </c>
      <c r="H1532" s="35">
        <v>13</v>
      </c>
      <c r="I1532" s="35">
        <v>0.5292</v>
      </c>
      <c r="J1532" s="43">
        <f t="shared" si="515"/>
        <v>0.48686400000000002</v>
      </c>
      <c r="K1532" s="35">
        <f t="shared" si="517"/>
        <v>184.15850222</v>
      </c>
    </row>
    <row r="1533" spans="2:11" x14ac:dyDescent="0.25">
      <c r="B1533" s="35" t="str">
        <f t="shared" si="514"/>
        <v>B2_6_1973</v>
      </c>
      <c r="C1533" s="35" t="s">
        <v>73</v>
      </c>
      <c r="D1533" s="35">
        <f t="shared" si="516"/>
        <v>6</v>
      </c>
      <c r="E1533" s="35">
        <f t="shared" si="516"/>
        <v>1973</v>
      </c>
      <c r="F1533" s="35">
        <v>1.511895</v>
      </c>
      <c r="G1533" s="35">
        <v>4.3260000000000005</v>
      </c>
      <c r="H1533" s="35">
        <v>13</v>
      </c>
      <c r="I1533" s="35">
        <v>0.5292</v>
      </c>
      <c r="J1533" s="43">
        <f t="shared" si="515"/>
        <v>0.48686400000000002</v>
      </c>
      <c r="K1533" s="35">
        <f t="shared" si="517"/>
        <v>184.15850222</v>
      </c>
    </row>
    <row r="1534" spans="2:11" x14ac:dyDescent="0.25">
      <c r="B1534" s="35" t="str">
        <f t="shared" si="514"/>
        <v>B2_6_1974</v>
      </c>
      <c r="C1534" s="35" t="s">
        <v>73</v>
      </c>
      <c r="D1534" s="35">
        <f t="shared" si="516"/>
        <v>6</v>
      </c>
      <c r="E1534" s="35">
        <f t="shared" si="516"/>
        <v>1974</v>
      </c>
      <c r="F1534" s="35">
        <v>1.511895</v>
      </c>
      <c r="G1534" s="35">
        <v>4.3260000000000005</v>
      </c>
      <c r="H1534" s="35">
        <v>13</v>
      </c>
      <c r="I1534" s="35">
        <v>0.5292</v>
      </c>
      <c r="J1534" s="43">
        <f t="shared" si="515"/>
        <v>0.48686400000000002</v>
      </c>
      <c r="K1534" s="35">
        <f t="shared" si="517"/>
        <v>184.15850222</v>
      </c>
    </row>
    <row r="1535" spans="2:11" x14ac:dyDescent="0.25">
      <c r="B1535" s="35" t="str">
        <f t="shared" si="514"/>
        <v>B2_6_1975</v>
      </c>
      <c r="C1535" s="35" t="s">
        <v>73</v>
      </c>
      <c r="D1535" s="35">
        <f t="shared" si="516"/>
        <v>6</v>
      </c>
      <c r="E1535" s="35">
        <f t="shared" si="516"/>
        <v>1975</v>
      </c>
      <c r="F1535" s="35">
        <v>1.511895</v>
      </c>
      <c r="G1535" s="35">
        <v>4.3260000000000005</v>
      </c>
      <c r="H1535" s="35">
        <v>13</v>
      </c>
      <c r="I1535" s="35">
        <v>0.5292</v>
      </c>
      <c r="J1535" s="43">
        <f t="shared" si="515"/>
        <v>0.48686400000000002</v>
      </c>
      <c r="K1535" s="35">
        <f t="shared" si="517"/>
        <v>184.15850222</v>
      </c>
    </row>
    <row r="1536" spans="2:11" x14ac:dyDescent="0.25">
      <c r="B1536" s="35" t="str">
        <f t="shared" si="514"/>
        <v>B2_6_1976</v>
      </c>
      <c r="C1536" s="35" t="s">
        <v>73</v>
      </c>
      <c r="D1536" s="35">
        <f t="shared" si="516"/>
        <v>6</v>
      </c>
      <c r="E1536" s="35">
        <f t="shared" si="516"/>
        <v>1976</v>
      </c>
      <c r="F1536" s="35">
        <v>1.511895</v>
      </c>
      <c r="G1536" s="35">
        <v>4.3260000000000005</v>
      </c>
      <c r="H1536" s="35">
        <v>13</v>
      </c>
      <c r="I1536" s="35">
        <v>0.5292</v>
      </c>
      <c r="J1536" s="43">
        <f t="shared" si="515"/>
        <v>0.48686400000000002</v>
      </c>
      <c r="K1536" s="35">
        <f t="shared" si="517"/>
        <v>184.15850222</v>
      </c>
    </row>
    <row r="1537" spans="2:11" x14ac:dyDescent="0.25">
      <c r="B1537" s="35" t="str">
        <f t="shared" si="514"/>
        <v>B2_6_1977</v>
      </c>
      <c r="C1537" s="35" t="s">
        <v>73</v>
      </c>
      <c r="D1537" s="35">
        <f t="shared" si="516"/>
        <v>6</v>
      </c>
      <c r="E1537" s="35">
        <f t="shared" si="516"/>
        <v>1977</v>
      </c>
      <c r="F1537" s="35">
        <v>1.511895</v>
      </c>
      <c r="G1537" s="35">
        <v>4.3260000000000005</v>
      </c>
      <c r="H1537" s="35">
        <v>13</v>
      </c>
      <c r="I1537" s="35">
        <v>0.5292</v>
      </c>
      <c r="J1537" s="43">
        <f t="shared" si="515"/>
        <v>0.48686400000000002</v>
      </c>
      <c r="K1537" s="35">
        <f t="shared" si="517"/>
        <v>184.15850222</v>
      </c>
    </row>
    <row r="1538" spans="2:11" x14ac:dyDescent="0.25">
      <c r="B1538" s="35" t="str">
        <f t="shared" si="514"/>
        <v>B2_6_1978</v>
      </c>
      <c r="C1538" s="35" t="s">
        <v>73</v>
      </c>
      <c r="D1538" s="35">
        <f t="shared" si="516"/>
        <v>6</v>
      </c>
      <c r="E1538" s="35">
        <f t="shared" si="516"/>
        <v>1978</v>
      </c>
      <c r="F1538" s="35">
        <v>1.511895</v>
      </c>
      <c r="G1538" s="35">
        <v>4.3260000000000005</v>
      </c>
      <c r="H1538" s="35">
        <v>13</v>
      </c>
      <c r="I1538" s="35">
        <v>0.5292</v>
      </c>
      <c r="J1538" s="43">
        <f t="shared" si="515"/>
        <v>0.48686400000000002</v>
      </c>
      <c r="K1538" s="35">
        <f t="shared" si="517"/>
        <v>184.15850222</v>
      </c>
    </row>
    <row r="1539" spans="2:11" x14ac:dyDescent="0.25">
      <c r="B1539" s="35" t="str">
        <f t="shared" si="514"/>
        <v>B2_6_1979</v>
      </c>
      <c r="C1539" s="35" t="s">
        <v>73</v>
      </c>
      <c r="D1539" s="35">
        <f t="shared" si="516"/>
        <v>6</v>
      </c>
      <c r="E1539" s="35">
        <f t="shared" si="516"/>
        <v>1979</v>
      </c>
      <c r="F1539" s="35">
        <v>1.3679049999999997</v>
      </c>
      <c r="G1539" s="35">
        <v>4.3260000000000005</v>
      </c>
      <c r="H1539" s="35">
        <v>12</v>
      </c>
      <c r="I1539" s="35">
        <v>0.44519999999999998</v>
      </c>
      <c r="J1539" s="43">
        <f t="shared" si="515"/>
        <v>0.409584</v>
      </c>
      <c r="K1539" s="35">
        <f t="shared" si="517"/>
        <v>184.15850222</v>
      </c>
    </row>
    <row r="1540" spans="2:11" x14ac:dyDescent="0.25">
      <c r="B1540" s="35" t="str">
        <f t="shared" si="514"/>
        <v>B2_6_1980</v>
      </c>
      <c r="C1540" s="35" t="s">
        <v>73</v>
      </c>
      <c r="D1540" s="35">
        <f t="shared" si="516"/>
        <v>6</v>
      </c>
      <c r="E1540" s="35">
        <f t="shared" si="516"/>
        <v>1980</v>
      </c>
      <c r="F1540" s="35">
        <v>1.3679049999999997</v>
      </c>
      <c r="G1540" s="35">
        <v>4.3260000000000005</v>
      </c>
      <c r="H1540" s="35">
        <v>12</v>
      </c>
      <c r="I1540" s="35">
        <v>0.44519999999999998</v>
      </c>
      <c r="J1540" s="43">
        <f t="shared" si="515"/>
        <v>0.409584</v>
      </c>
      <c r="K1540" s="35">
        <f t="shared" si="517"/>
        <v>184.15850222</v>
      </c>
    </row>
    <row r="1541" spans="2:11" x14ac:dyDescent="0.25">
      <c r="B1541" s="35" t="str">
        <f t="shared" si="514"/>
        <v>B2_6_1981</v>
      </c>
      <c r="C1541" s="35" t="s">
        <v>73</v>
      </c>
      <c r="D1541" s="35">
        <f t="shared" si="516"/>
        <v>6</v>
      </c>
      <c r="E1541" s="35">
        <f t="shared" si="516"/>
        <v>1981</v>
      </c>
      <c r="F1541" s="35">
        <v>1.3679049999999997</v>
      </c>
      <c r="G1541" s="35">
        <v>4.3260000000000005</v>
      </c>
      <c r="H1541" s="35">
        <v>12</v>
      </c>
      <c r="I1541" s="35">
        <v>0.44519999999999998</v>
      </c>
      <c r="J1541" s="43">
        <f t="shared" si="515"/>
        <v>0.409584</v>
      </c>
      <c r="K1541" s="35">
        <f t="shared" si="517"/>
        <v>184.15850222</v>
      </c>
    </row>
    <row r="1542" spans="2:11" x14ac:dyDescent="0.25">
      <c r="B1542" s="35" t="str">
        <f t="shared" si="514"/>
        <v>B2_6_1982</v>
      </c>
      <c r="C1542" s="35" t="s">
        <v>73</v>
      </c>
      <c r="D1542" s="35">
        <f t="shared" si="516"/>
        <v>6</v>
      </c>
      <c r="E1542" s="35">
        <f t="shared" si="516"/>
        <v>1982</v>
      </c>
      <c r="F1542" s="35">
        <v>1.3679049999999997</v>
      </c>
      <c r="G1542" s="35">
        <v>4.3260000000000005</v>
      </c>
      <c r="H1542" s="35">
        <v>12</v>
      </c>
      <c r="I1542" s="35">
        <v>0.44519999999999998</v>
      </c>
      <c r="J1542" s="43">
        <f t="shared" si="515"/>
        <v>0.409584</v>
      </c>
      <c r="K1542" s="35">
        <f t="shared" si="517"/>
        <v>184.15850222</v>
      </c>
    </row>
    <row r="1543" spans="2:11" x14ac:dyDescent="0.25">
      <c r="B1543" s="35" t="str">
        <f t="shared" si="514"/>
        <v>B2_6_1983</v>
      </c>
      <c r="C1543" s="35" t="s">
        <v>73</v>
      </c>
      <c r="D1543" s="35">
        <f t="shared" si="516"/>
        <v>6</v>
      </c>
      <c r="E1543" s="35">
        <f t="shared" si="516"/>
        <v>1983</v>
      </c>
      <c r="F1543" s="35">
        <v>1.3679049999999997</v>
      </c>
      <c r="G1543" s="35">
        <v>4.3260000000000005</v>
      </c>
      <c r="H1543" s="35">
        <v>12</v>
      </c>
      <c r="I1543" s="35">
        <v>0.44519999999999998</v>
      </c>
      <c r="J1543" s="43">
        <f t="shared" si="515"/>
        <v>0.409584</v>
      </c>
      <c r="K1543" s="35">
        <f t="shared" si="517"/>
        <v>184.15850222</v>
      </c>
    </row>
    <row r="1544" spans="2:11" x14ac:dyDescent="0.25">
      <c r="B1544" s="35" t="str">
        <f t="shared" si="514"/>
        <v>B2_6_1984</v>
      </c>
      <c r="C1544" s="35" t="s">
        <v>73</v>
      </c>
      <c r="D1544" s="35">
        <f t="shared" si="516"/>
        <v>6</v>
      </c>
      <c r="E1544" s="35">
        <f t="shared" si="516"/>
        <v>1984</v>
      </c>
      <c r="F1544" s="35">
        <v>1.2959099999999999</v>
      </c>
      <c r="G1544" s="35">
        <v>4.3260000000000005</v>
      </c>
      <c r="H1544" s="35">
        <v>11</v>
      </c>
      <c r="I1544" s="35">
        <v>0.44519999999999998</v>
      </c>
      <c r="J1544" s="43">
        <f t="shared" si="515"/>
        <v>0.409584</v>
      </c>
      <c r="K1544" s="35">
        <f t="shared" si="517"/>
        <v>184.15850222</v>
      </c>
    </row>
    <row r="1545" spans="2:11" x14ac:dyDescent="0.25">
      <c r="B1545" s="35" t="str">
        <f t="shared" si="514"/>
        <v>B2_6_1985</v>
      </c>
      <c r="C1545" s="35" t="s">
        <v>73</v>
      </c>
      <c r="D1545" s="35">
        <f t="shared" si="516"/>
        <v>6</v>
      </c>
      <c r="E1545" s="35">
        <f t="shared" si="516"/>
        <v>1985</v>
      </c>
      <c r="F1545" s="35">
        <v>1.2959099999999999</v>
      </c>
      <c r="G1545" s="35">
        <v>4.3260000000000005</v>
      </c>
      <c r="H1545" s="35">
        <v>11</v>
      </c>
      <c r="I1545" s="35">
        <v>0.44519999999999998</v>
      </c>
      <c r="J1545" s="43">
        <f t="shared" si="515"/>
        <v>0.409584</v>
      </c>
      <c r="K1545" s="35">
        <f t="shared" si="517"/>
        <v>184.15850222</v>
      </c>
    </row>
    <row r="1546" spans="2:11" x14ac:dyDescent="0.25">
      <c r="B1546" s="35" t="str">
        <f t="shared" ref="B1546:B1609" si="518">C1546&amp;"_"&amp;D1546&amp;"_"&amp;E1546</f>
        <v>B2_6_1986</v>
      </c>
      <c r="C1546" s="35" t="s">
        <v>73</v>
      </c>
      <c r="D1546" s="35">
        <f t="shared" si="516"/>
        <v>6</v>
      </c>
      <c r="E1546" s="35">
        <f t="shared" si="516"/>
        <v>1986</v>
      </c>
      <c r="F1546" s="35">
        <v>1.2959099999999999</v>
      </c>
      <c r="G1546" s="35">
        <v>4.3260000000000005</v>
      </c>
      <c r="H1546" s="35">
        <v>11</v>
      </c>
      <c r="I1546" s="35">
        <v>0.44519999999999998</v>
      </c>
      <c r="J1546" s="43">
        <f t="shared" ref="J1546:J1609" si="519">0.92*I1546</f>
        <v>0.409584</v>
      </c>
      <c r="K1546" s="35">
        <f t="shared" si="517"/>
        <v>184.15850222</v>
      </c>
    </row>
    <row r="1547" spans="2:11" x14ac:dyDescent="0.25">
      <c r="B1547" s="35" t="str">
        <f t="shared" si="518"/>
        <v>B2_6_1987</v>
      </c>
      <c r="C1547" s="35" t="s">
        <v>73</v>
      </c>
      <c r="D1547" s="35">
        <f t="shared" si="516"/>
        <v>6</v>
      </c>
      <c r="E1547" s="35">
        <f t="shared" si="516"/>
        <v>1987</v>
      </c>
      <c r="F1547" s="35">
        <v>1.2095159999999998</v>
      </c>
      <c r="G1547" s="35">
        <v>4.2229999999999999</v>
      </c>
      <c r="H1547" s="35">
        <v>11</v>
      </c>
      <c r="I1547" s="35">
        <v>0.44519999999999998</v>
      </c>
      <c r="J1547" s="43">
        <f t="shared" si="519"/>
        <v>0.409584</v>
      </c>
      <c r="K1547" s="35">
        <f t="shared" si="517"/>
        <v>184.15850222</v>
      </c>
    </row>
    <row r="1548" spans="2:11" x14ac:dyDescent="0.25">
      <c r="B1548" s="35" t="str">
        <f t="shared" si="518"/>
        <v>B2_6_1988</v>
      </c>
      <c r="C1548" s="35" t="s">
        <v>73</v>
      </c>
      <c r="D1548" s="35">
        <f t="shared" si="516"/>
        <v>6</v>
      </c>
      <c r="E1548" s="35">
        <f t="shared" si="516"/>
        <v>1988</v>
      </c>
      <c r="F1548" s="35">
        <v>1.2095159999999998</v>
      </c>
      <c r="G1548" s="35">
        <v>4.2229999999999999</v>
      </c>
      <c r="H1548" s="35">
        <v>11</v>
      </c>
      <c r="I1548" s="35">
        <v>0.44519999999999998</v>
      </c>
      <c r="J1548" s="43">
        <f t="shared" si="519"/>
        <v>0.409584</v>
      </c>
      <c r="K1548" s="35">
        <f t="shared" si="517"/>
        <v>184.15850222</v>
      </c>
    </row>
    <row r="1549" spans="2:11" x14ac:dyDescent="0.25">
      <c r="B1549" s="35" t="str">
        <f t="shared" si="518"/>
        <v>B2_6_1989</v>
      </c>
      <c r="C1549" s="35" t="s">
        <v>73</v>
      </c>
      <c r="D1549" s="35">
        <f t="shared" si="516"/>
        <v>6</v>
      </c>
      <c r="E1549" s="35">
        <f t="shared" si="516"/>
        <v>1989</v>
      </c>
      <c r="F1549" s="35">
        <v>1.2095159999999998</v>
      </c>
      <c r="G1549" s="35">
        <v>4.2229999999999999</v>
      </c>
      <c r="H1549" s="35">
        <v>11</v>
      </c>
      <c r="I1549" s="35">
        <v>0.44519999999999998</v>
      </c>
      <c r="J1549" s="43">
        <f t="shared" si="519"/>
        <v>0.409584</v>
      </c>
      <c r="K1549" s="35">
        <f t="shared" si="517"/>
        <v>184.15850222</v>
      </c>
    </row>
    <row r="1550" spans="2:11" x14ac:dyDescent="0.25">
      <c r="B1550" s="35" t="str">
        <f t="shared" si="518"/>
        <v>B2_6_1990</v>
      </c>
      <c r="C1550" s="35" t="s">
        <v>73</v>
      </c>
      <c r="D1550" s="35">
        <f t="shared" si="516"/>
        <v>6</v>
      </c>
      <c r="E1550" s="35">
        <f t="shared" si="516"/>
        <v>1990</v>
      </c>
      <c r="F1550" s="35">
        <v>1.2095159999999998</v>
      </c>
      <c r="G1550" s="35">
        <v>4.2229999999999999</v>
      </c>
      <c r="H1550" s="35">
        <v>11</v>
      </c>
      <c r="I1550" s="35">
        <v>0.44519999999999998</v>
      </c>
      <c r="J1550" s="43">
        <f t="shared" si="519"/>
        <v>0.409584</v>
      </c>
      <c r="K1550" s="35">
        <f t="shared" si="517"/>
        <v>184.15850222</v>
      </c>
    </row>
    <row r="1551" spans="2:11" x14ac:dyDescent="0.25">
      <c r="B1551" s="35" t="str">
        <f t="shared" si="518"/>
        <v>B2_6_1991</v>
      </c>
      <c r="C1551" s="35" t="s">
        <v>73</v>
      </c>
      <c r="D1551" s="35">
        <f t="shared" si="516"/>
        <v>6</v>
      </c>
      <c r="E1551" s="35">
        <f t="shared" si="516"/>
        <v>1991</v>
      </c>
      <c r="F1551" s="35">
        <v>1.2095159999999998</v>
      </c>
      <c r="G1551" s="35">
        <v>4.2229999999999999</v>
      </c>
      <c r="H1551" s="35">
        <v>11</v>
      </c>
      <c r="I1551" s="35">
        <v>0.44519999999999998</v>
      </c>
      <c r="J1551" s="43">
        <f t="shared" si="519"/>
        <v>0.409584</v>
      </c>
      <c r="K1551" s="35">
        <f t="shared" si="517"/>
        <v>184.15850222</v>
      </c>
    </row>
    <row r="1552" spans="2:11" x14ac:dyDescent="0.25">
      <c r="B1552" s="35" t="str">
        <f t="shared" si="518"/>
        <v>B2_6_1992</v>
      </c>
      <c r="C1552" s="35" t="s">
        <v>73</v>
      </c>
      <c r="D1552" s="35">
        <f t="shared" si="516"/>
        <v>6</v>
      </c>
      <c r="E1552" s="35">
        <f t="shared" si="516"/>
        <v>1992</v>
      </c>
      <c r="F1552" s="35">
        <v>1.2095159999999998</v>
      </c>
      <c r="G1552" s="35">
        <v>4.2229999999999999</v>
      </c>
      <c r="H1552" s="35">
        <v>11</v>
      </c>
      <c r="I1552" s="35">
        <v>0.44519999999999998</v>
      </c>
      <c r="J1552" s="43">
        <f t="shared" si="519"/>
        <v>0.409584</v>
      </c>
      <c r="K1552" s="35">
        <f t="shared" si="517"/>
        <v>184.15850222</v>
      </c>
    </row>
    <row r="1553" spans="2:11" x14ac:dyDescent="0.25">
      <c r="B1553" s="35" t="str">
        <f t="shared" si="518"/>
        <v>B2_6_1993</v>
      </c>
      <c r="C1553" s="35" t="s">
        <v>73</v>
      </c>
      <c r="D1553" s="35">
        <f t="shared" si="516"/>
        <v>6</v>
      </c>
      <c r="E1553" s="35">
        <f t="shared" si="516"/>
        <v>1993</v>
      </c>
      <c r="F1553" s="35">
        <v>1.2095159999999998</v>
      </c>
      <c r="G1553" s="35">
        <v>4.2229999999999999</v>
      </c>
      <c r="H1553" s="35">
        <v>11</v>
      </c>
      <c r="I1553" s="35">
        <v>0.44519999999999998</v>
      </c>
      <c r="J1553" s="43">
        <f t="shared" si="519"/>
        <v>0.409584</v>
      </c>
      <c r="K1553" s="35">
        <f t="shared" si="517"/>
        <v>184.15850222</v>
      </c>
    </row>
    <row r="1554" spans="2:11" x14ac:dyDescent="0.25">
      <c r="B1554" s="35" t="str">
        <f t="shared" si="518"/>
        <v>B2_6_1994</v>
      </c>
      <c r="C1554" s="35" t="s">
        <v>73</v>
      </c>
      <c r="D1554" s="35">
        <f t="shared" si="516"/>
        <v>6</v>
      </c>
      <c r="E1554" s="35">
        <f t="shared" si="516"/>
        <v>1994</v>
      </c>
      <c r="F1554" s="35">
        <v>1.2095159999999998</v>
      </c>
      <c r="G1554" s="35">
        <v>4.2229999999999999</v>
      </c>
      <c r="H1554" s="35">
        <v>11</v>
      </c>
      <c r="I1554" s="35">
        <v>0.44519999999999998</v>
      </c>
      <c r="J1554" s="43">
        <f t="shared" si="519"/>
        <v>0.409584</v>
      </c>
      <c r="K1554" s="35">
        <f t="shared" si="517"/>
        <v>184.15850222</v>
      </c>
    </row>
    <row r="1555" spans="2:11" x14ac:dyDescent="0.25">
      <c r="B1555" s="35" t="str">
        <f t="shared" si="518"/>
        <v>B2_6_1995</v>
      </c>
      <c r="C1555" s="35" t="s">
        <v>73</v>
      </c>
      <c r="D1555" s="35">
        <f t="shared" si="516"/>
        <v>6</v>
      </c>
      <c r="E1555" s="35">
        <f t="shared" si="516"/>
        <v>1995</v>
      </c>
      <c r="F1555" s="35">
        <v>0.979132</v>
      </c>
      <c r="G1555" s="35">
        <v>2.7810000000000001</v>
      </c>
      <c r="H1555" s="35">
        <v>8.17</v>
      </c>
      <c r="I1555" s="35">
        <v>0.31919999999999998</v>
      </c>
      <c r="J1555" s="43">
        <f t="shared" si="519"/>
        <v>0.29366399999999998</v>
      </c>
      <c r="K1555" s="35">
        <f t="shared" si="517"/>
        <v>184.15850222</v>
      </c>
    </row>
    <row r="1556" spans="2:11" x14ac:dyDescent="0.25">
      <c r="B1556" s="35" t="str">
        <f t="shared" si="518"/>
        <v>B2_6_1996</v>
      </c>
      <c r="C1556" s="35" t="s">
        <v>73</v>
      </c>
      <c r="D1556" s="35">
        <f t="shared" si="516"/>
        <v>6</v>
      </c>
      <c r="E1556" s="35">
        <f t="shared" si="516"/>
        <v>1996</v>
      </c>
      <c r="F1556" s="35">
        <v>0.979132</v>
      </c>
      <c r="G1556" s="35">
        <v>2.7810000000000001</v>
      </c>
      <c r="H1556" s="35">
        <v>8.17</v>
      </c>
      <c r="I1556" s="35">
        <v>0.31919999999999998</v>
      </c>
      <c r="J1556" s="43">
        <f t="shared" si="519"/>
        <v>0.29366399999999998</v>
      </c>
      <c r="K1556" s="35">
        <f t="shared" si="517"/>
        <v>184.15850222</v>
      </c>
    </row>
    <row r="1557" spans="2:11" x14ac:dyDescent="0.25">
      <c r="B1557" s="35" t="str">
        <f t="shared" si="518"/>
        <v>B2_6_1997</v>
      </c>
      <c r="C1557" s="35" t="s">
        <v>73</v>
      </c>
      <c r="D1557" s="35">
        <f t="shared" si="516"/>
        <v>6</v>
      </c>
      <c r="E1557" s="35">
        <f t="shared" si="516"/>
        <v>1997</v>
      </c>
      <c r="F1557" s="35">
        <v>0.979132</v>
      </c>
      <c r="G1557" s="35">
        <v>2.7810000000000001</v>
      </c>
      <c r="H1557" s="35">
        <v>8.17</v>
      </c>
      <c r="I1557" s="35">
        <v>0.31919999999999998</v>
      </c>
      <c r="J1557" s="43">
        <f t="shared" si="519"/>
        <v>0.29366399999999998</v>
      </c>
      <c r="K1557" s="35">
        <f t="shared" si="517"/>
        <v>184.15850222</v>
      </c>
    </row>
    <row r="1558" spans="2:11" x14ac:dyDescent="0.25">
      <c r="B1558" s="35" t="str">
        <f t="shared" si="518"/>
        <v>B2_6_1998</v>
      </c>
      <c r="C1558" s="35" t="s">
        <v>73</v>
      </c>
      <c r="D1558" s="35">
        <f t="shared" si="516"/>
        <v>6</v>
      </c>
      <c r="E1558" s="35">
        <f t="shared" si="516"/>
        <v>1998</v>
      </c>
      <c r="F1558" s="35">
        <v>0.979132</v>
      </c>
      <c r="G1558" s="35">
        <v>2.7810000000000001</v>
      </c>
      <c r="H1558" s="35">
        <v>8.17</v>
      </c>
      <c r="I1558" s="35">
        <v>0.31919999999999998</v>
      </c>
      <c r="J1558" s="43">
        <f t="shared" si="519"/>
        <v>0.29366399999999998</v>
      </c>
      <c r="K1558" s="35">
        <f t="shared" si="517"/>
        <v>184.15850222</v>
      </c>
    </row>
    <row r="1559" spans="2:11" x14ac:dyDescent="0.25">
      <c r="B1559" s="35" t="str">
        <f t="shared" si="518"/>
        <v>B2_6_1999</v>
      </c>
      <c r="C1559" s="35" t="s">
        <v>73</v>
      </c>
      <c r="D1559" s="35">
        <f t="shared" si="516"/>
        <v>6</v>
      </c>
      <c r="E1559" s="35">
        <f t="shared" si="516"/>
        <v>1999</v>
      </c>
      <c r="F1559" s="35">
        <v>0.979132</v>
      </c>
      <c r="G1559" s="35">
        <v>2.7810000000000001</v>
      </c>
      <c r="H1559" s="35">
        <v>8.17</v>
      </c>
      <c r="I1559" s="35">
        <v>0.31919999999999998</v>
      </c>
      <c r="J1559" s="43">
        <f t="shared" si="519"/>
        <v>0.29366399999999998</v>
      </c>
      <c r="K1559" s="35">
        <f t="shared" si="517"/>
        <v>184.15850222</v>
      </c>
    </row>
    <row r="1560" spans="2:11" x14ac:dyDescent="0.25">
      <c r="B1560" s="35" t="str">
        <f t="shared" si="518"/>
        <v>B2_6_2000</v>
      </c>
      <c r="C1560" s="35" t="s">
        <v>73</v>
      </c>
      <c r="D1560" s="35">
        <f t="shared" si="516"/>
        <v>6</v>
      </c>
      <c r="E1560" s="35">
        <f t="shared" si="516"/>
        <v>2000</v>
      </c>
      <c r="F1560" s="35">
        <v>0.979132</v>
      </c>
      <c r="G1560" s="35">
        <v>2.7810000000000001</v>
      </c>
      <c r="H1560" s="35">
        <v>7.3100000000000005</v>
      </c>
      <c r="I1560" s="35">
        <v>0.31919999999999998</v>
      </c>
      <c r="J1560" s="43">
        <f t="shared" si="519"/>
        <v>0.29366399999999998</v>
      </c>
      <c r="K1560" s="35">
        <f t="shared" si="517"/>
        <v>184.15850222</v>
      </c>
    </row>
    <row r="1561" spans="2:11" x14ac:dyDescent="0.25">
      <c r="B1561" s="35" t="str">
        <f t="shared" si="518"/>
        <v>B2_6_2001</v>
      </c>
      <c r="C1561" s="35" t="s">
        <v>73</v>
      </c>
      <c r="D1561" s="35">
        <f t="shared" si="516"/>
        <v>6</v>
      </c>
      <c r="E1561" s="35">
        <f t="shared" si="516"/>
        <v>2001</v>
      </c>
      <c r="F1561" s="35">
        <v>0.979132</v>
      </c>
      <c r="G1561" s="35">
        <v>2.7810000000000001</v>
      </c>
      <c r="H1561" s="35">
        <v>7.3100000000000005</v>
      </c>
      <c r="I1561" s="35">
        <v>0.31919999999999998</v>
      </c>
      <c r="J1561" s="43">
        <f t="shared" si="519"/>
        <v>0.29366399999999998</v>
      </c>
      <c r="K1561" s="35">
        <f t="shared" si="517"/>
        <v>184.15850222</v>
      </c>
    </row>
    <row r="1562" spans="2:11" x14ac:dyDescent="0.25">
      <c r="B1562" s="35" t="str">
        <f t="shared" si="518"/>
        <v>B2_6_2002</v>
      </c>
      <c r="C1562" s="35" t="s">
        <v>73</v>
      </c>
      <c r="D1562" s="35">
        <f t="shared" ref="D1562:E1625" si="520">D1130</f>
        <v>6</v>
      </c>
      <c r="E1562" s="35">
        <f t="shared" si="520"/>
        <v>2002</v>
      </c>
      <c r="F1562" s="35">
        <v>0.979132</v>
      </c>
      <c r="G1562" s="35">
        <v>2.7810000000000001</v>
      </c>
      <c r="H1562" s="35">
        <v>7.3100000000000005</v>
      </c>
      <c r="I1562" s="35">
        <v>0.31919999999999998</v>
      </c>
      <c r="J1562" s="43">
        <f t="shared" si="519"/>
        <v>0.29366399999999998</v>
      </c>
      <c r="K1562" s="35">
        <f t="shared" ref="K1562:K1625" si="521">K1130</f>
        <v>184.15850222</v>
      </c>
    </row>
    <row r="1563" spans="2:11" x14ac:dyDescent="0.25">
      <c r="B1563" s="35" t="str">
        <f t="shared" si="518"/>
        <v>B2_6_2003</v>
      </c>
      <c r="C1563" s="35" t="s">
        <v>73</v>
      </c>
      <c r="D1563" s="35">
        <f t="shared" si="520"/>
        <v>6</v>
      </c>
      <c r="E1563" s="35">
        <f t="shared" si="520"/>
        <v>2003</v>
      </c>
      <c r="F1563" s="35">
        <v>0.979132</v>
      </c>
      <c r="G1563" s="35">
        <v>2.7810000000000001</v>
      </c>
      <c r="H1563" s="35">
        <v>7.3100000000000005</v>
      </c>
      <c r="I1563" s="35">
        <v>0.31919999999999998</v>
      </c>
      <c r="J1563" s="43">
        <f t="shared" si="519"/>
        <v>0.29366399999999998</v>
      </c>
      <c r="K1563" s="35">
        <f t="shared" si="521"/>
        <v>184.15850222</v>
      </c>
    </row>
    <row r="1564" spans="2:11" x14ac:dyDescent="0.25">
      <c r="B1564" s="35" t="str">
        <f t="shared" si="518"/>
        <v>B2_6_2004</v>
      </c>
      <c r="C1564" s="35" t="s">
        <v>73</v>
      </c>
      <c r="D1564" s="35">
        <f t="shared" si="520"/>
        <v>6</v>
      </c>
      <c r="E1564" s="35">
        <f t="shared" si="520"/>
        <v>2004</v>
      </c>
      <c r="F1564" s="35">
        <v>0.979132</v>
      </c>
      <c r="G1564" s="35">
        <v>2.7810000000000001</v>
      </c>
      <c r="H1564" s="35">
        <v>7.3100000000000005</v>
      </c>
      <c r="I1564" s="35">
        <v>0.31919999999999998</v>
      </c>
      <c r="J1564" s="43">
        <f t="shared" si="519"/>
        <v>0.29366399999999998</v>
      </c>
      <c r="K1564" s="35">
        <f t="shared" si="521"/>
        <v>184.15850222</v>
      </c>
    </row>
    <row r="1565" spans="2:11" x14ac:dyDescent="0.25">
      <c r="B1565" s="35" t="str">
        <f t="shared" si="518"/>
        <v>B2_6_2005</v>
      </c>
      <c r="C1565" s="35" t="s">
        <v>73</v>
      </c>
      <c r="D1565" s="35">
        <f t="shared" si="520"/>
        <v>6</v>
      </c>
      <c r="E1565" s="35">
        <f t="shared" si="520"/>
        <v>2005</v>
      </c>
      <c r="F1565" s="35">
        <v>0.979132</v>
      </c>
      <c r="G1565" s="35">
        <v>2.7810000000000001</v>
      </c>
      <c r="H1565" s="35">
        <v>7.3100000000000005</v>
      </c>
      <c r="I1565" s="35">
        <v>0.31919999999999998</v>
      </c>
      <c r="J1565" s="43">
        <f t="shared" si="519"/>
        <v>0.29366399999999998</v>
      </c>
      <c r="K1565" s="35">
        <f t="shared" si="521"/>
        <v>184.15850222</v>
      </c>
    </row>
    <row r="1566" spans="2:11" x14ac:dyDescent="0.25">
      <c r="B1566" s="35" t="str">
        <f t="shared" si="518"/>
        <v>B2_6_2006</v>
      </c>
      <c r="C1566" s="35" t="s">
        <v>73</v>
      </c>
      <c r="D1566" s="35">
        <f t="shared" si="520"/>
        <v>6</v>
      </c>
      <c r="E1566" s="35">
        <f t="shared" si="520"/>
        <v>2006</v>
      </c>
      <c r="F1566" s="35">
        <v>0.979132</v>
      </c>
      <c r="G1566" s="35">
        <v>2.7810000000000001</v>
      </c>
      <c r="H1566" s="35">
        <v>7.3100000000000005</v>
      </c>
      <c r="I1566" s="35">
        <v>0.31919999999999998</v>
      </c>
      <c r="J1566" s="43">
        <f t="shared" si="519"/>
        <v>0.29366399999999998</v>
      </c>
      <c r="K1566" s="35">
        <f t="shared" si="521"/>
        <v>184.15850222</v>
      </c>
    </row>
    <row r="1567" spans="2:11" x14ac:dyDescent="0.25">
      <c r="B1567" s="35" t="str">
        <f t="shared" si="518"/>
        <v>B2_6_2007</v>
      </c>
      <c r="C1567" s="35" t="s">
        <v>73</v>
      </c>
      <c r="D1567" s="35">
        <f t="shared" si="520"/>
        <v>6</v>
      </c>
      <c r="E1567" s="35">
        <f t="shared" si="520"/>
        <v>2007</v>
      </c>
      <c r="F1567" s="35">
        <v>0.979132</v>
      </c>
      <c r="G1567" s="35">
        <v>3.73</v>
      </c>
      <c r="H1567" s="35">
        <v>5.1014999999999997</v>
      </c>
      <c r="I1567" s="35">
        <v>0.15</v>
      </c>
      <c r="J1567" s="43">
        <f t="shared" si="519"/>
        <v>0.13800000000000001</v>
      </c>
      <c r="K1567" s="35">
        <f t="shared" si="521"/>
        <v>184.15850222</v>
      </c>
    </row>
    <row r="1568" spans="2:11" x14ac:dyDescent="0.25">
      <c r="B1568" s="35" t="str">
        <f t="shared" si="518"/>
        <v>B2_6_2008</v>
      </c>
      <c r="C1568" s="35" t="s">
        <v>73</v>
      </c>
      <c r="D1568" s="35">
        <f t="shared" si="520"/>
        <v>6</v>
      </c>
      <c r="E1568" s="35">
        <f t="shared" si="520"/>
        <v>2008</v>
      </c>
      <c r="F1568" s="35">
        <v>0.979132</v>
      </c>
      <c r="G1568" s="35">
        <v>3.73</v>
      </c>
      <c r="H1568" s="35">
        <v>5.1014999999999997</v>
      </c>
      <c r="I1568" s="35">
        <v>0.15</v>
      </c>
      <c r="J1568" s="43">
        <f t="shared" si="519"/>
        <v>0.13800000000000001</v>
      </c>
      <c r="K1568" s="35">
        <f t="shared" si="521"/>
        <v>184.15850222</v>
      </c>
    </row>
    <row r="1569" spans="2:11" x14ac:dyDescent="0.25">
      <c r="B1569" s="35" t="str">
        <f t="shared" si="518"/>
        <v>B2_6_2009</v>
      </c>
      <c r="C1569" s="35" t="s">
        <v>73</v>
      </c>
      <c r="D1569" s="35">
        <f t="shared" si="520"/>
        <v>6</v>
      </c>
      <c r="E1569" s="35">
        <f t="shared" si="520"/>
        <v>2009</v>
      </c>
      <c r="F1569" s="35">
        <v>0.979132</v>
      </c>
      <c r="G1569" s="35">
        <v>3.73</v>
      </c>
      <c r="H1569" s="35">
        <v>5.1014999999999997</v>
      </c>
      <c r="I1569" s="35">
        <v>0.15</v>
      </c>
      <c r="J1569" s="43">
        <f t="shared" si="519"/>
        <v>0.13800000000000001</v>
      </c>
      <c r="K1569" s="35">
        <f t="shared" si="521"/>
        <v>184.15850222</v>
      </c>
    </row>
    <row r="1570" spans="2:11" x14ac:dyDescent="0.25">
      <c r="B1570" s="35" t="str">
        <f t="shared" si="518"/>
        <v>B2_6_2010</v>
      </c>
      <c r="C1570" s="35" t="s">
        <v>73</v>
      </c>
      <c r="D1570" s="35">
        <f t="shared" si="520"/>
        <v>6</v>
      </c>
      <c r="E1570" s="35">
        <f t="shared" si="520"/>
        <v>2010</v>
      </c>
      <c r="F1570" s="35">
        <v>0.979132</v>
      </c>
      <c r="G1570" s="35">
        <v>3.73</v>
      </c>
      <c r="H1570" s="35">
        <v>5.1014999999999997</v>
      </c>
      <c r="I1570" s="35">
        <v>0.15</v>
      </c>
      <c r="J1570" s="43">
        <f t="shared" si="519"/>
        <v>0.13800000000000001</v>
      </c>
      <c r="K1570" s="35">
        <f t="shared" si="521"/>
        <v>184.15850222</v>
      </c>
    </row>
    <row r="1571" spans="2:11" x14ac:dyDescent="0.25">
      <c r="B1571" s="35" t="str">
        <f t="shared" si="518"/>
        <v>B2_6_2011</v>
      </c>
      <c r="C1571" s="35" t="s">
        <v>73</v>
      </c>
      <c r="D1571" s="35">
        <f t="shared" si="520"/>
        <v>6</v>
      </c>
      <c r="E1571" s="35">
        <f t="shared" si="520"/>
        <v>2011</v>
      </c>
      <c r="F1571" s="35">
        <v>0.979132</v>
      </c>
      <c r="G1571" s="35">
        <v>3.73</v>
      </c>
      <c r="H1571" s="35">
        <v>5.1014999999999997</v>
      </c>
      <c r="I1571" s="35">
        <v>0.15</v>
      </c>
      <c r="J1571" s="43">
        <f t="shared" si="519"/>
        <v>0.13800000000000001</v>
      </c>
      <c r="K1571" s="35">
        <f t="shared" si="521"/>
        <v>184.15850222</v>
      </c>
    </row>
    <row r="1572" spans="2:11" x14ac:dyDescent="0.25">
      <c r="B1572" s="35" t="str">
        <f t="shared" si="518"/>
        <v>B2_6_2012</v>
      </c>
      <c r="C1572" s="35" t="s">
        <v>73</v>
      </c>
      <c r="D1572" s="35">
        <f t="shared" si="520"/>
        <v>6</v>
      </c>
      <c r="E1572" s="35">
        <f t="shared" si="520"/>
        <v>2012</v>
      </c>
      <c r="F1572" s="35">
        <v>0.979132</v>
      </c>
      <c r="G1572" s="35">
        <v>3.73</v>
      </c>
      <c r="H1572" s="35">
        <v>5.1014999999999997</v>
      </c>
      <c r="I1572" s="35">
        <v>0.15</v>
      </c>
      <c r="J1572" s="43">
        <f t="shared" si="519"/>
        <v>0.13800000000000001</v>
      </c>
      <c r="K1572" s="35">
        <f t="shared" si="521"/>
        <v>184.15850222</v>
      </c>
    </row>
    <row r="1573" spans="2:11" x14ac:dyDescent="0.25">
      <c r="B1573" s="35" t="str">
        <f t="shared" si="518"/>
        <v>B2_6_2013</v>
      </c>
      <c r="C1573" s="35" t="s">
        <v>73</v>
      </c>
      <c r="D1573" s="35">
        <f t="shared" si="520"/>
        <v>6</v>
      </c>
      <c r="E1573" s="35">
        <f t="shared" si="520"/>
        <v>2013</v>
      </c>
      <c r="F1573" s="35">
        <v>0.979132</v>
      </c>
      <c r="G1573" s="35">
        <v>3.73</v>
      </c>
      <c r="H1573" s="35">
        <v>3.99</v>
      </c>
      <c r="I1573" s="35">
        <v>0.08</v>
      </c>
      <c r="J1573" s="43">
        <f t="shared" si="519"/>
        <v>7.3599999999999999E-2</v>
      </c>
      <c r="K1573" s="35">
        <f t="shared" si="521"/>
        <v>184.15850222</v>
      </c>
    </row>
    <row r="1574" spans="2:11" x14ac:dyDescent="0.25">
      <c r="B1574" s="35" t="str">
        <f t="shared" si="518"/>
        <v>B2_6_2014</v>
      </c>
      <c r="C1574" s="35" t="s">
        <v>73</v>
      </c>
      <c r="D1574" s="35">
        <f t="shared" si="520"/>
        <v>6</v>
      </c>
      <c r="E1574" s="35">
        <f t="shared" si="520"/>
        <v>2014</v>
      </c>
      <c r="F1574" s="35">
        <v>0.979132</v>
      </c>
      <c r="G1574" s="35">
        <v>3.73</v>
      </c>
      <c r="H1574" s="35">
        <v>3.99</v>
      </c>
      <c r="I1574" s="35">
        <v>0.08</v>
      </c>
      <c r="J1574" s="43">
        <f t="shared" si="519"/>
        <v>7.3599999999999999E-2</v>
      </c>
      <c r="K1574" s="35">
        <f t="shared" si="521"/>
        <v>184.15850222</v>
      </c>
    </row>
    <row r="1575" spans="2:11" x14ac:dyDescent="0.25">
      <c r="B1575" s="35" t="str">
        <f t="shared" si="518"/>
        <v>B2_6_2015</v>
      </c>
      <c r="C1575" s="35" t="s">
        <v>73</v>
      </c>
      <c r="D1575" s="35">
        <f t="shared" si="520"/>
        <v>6</v>
      </c>
      <c r="E1575" s="35">
        <f t="shared" si="520"/>
        <v>2015</v>
      </c>
      <c r="F1575" s="35">
        <v>0.979132</v>
      </c>
      <c r="G1575" s="35">
        <v>3.73</v>
      </c>
      <c r="H1575" s="35">
        <v>3.99</v>
      </c>
      <c r="I1575" s="35">
        <v>0.08</v>
      </c>
      <c r="J1575" s="43">
        <f t="shared" si="519"/>
        <v>7.3599999999999999E-2</v>
      </c>
      <c r="K1575" s="35">
        <f t="shared" si="521"/>
        <v>184.15850222</v>
      </c>
    </row>
    <row r="1576" spans="2:11" x14ac:dyDescent="0.25">
      <c r="B1576" s="35" t="str">
        <f t="shared" si="518"/>
        <v>B2_6_2016</v>
      </c>
      <c r="C1576" s="35" t="s">
        <v>73</v>
      </c>
      <c r="D1576" s="35">
        <f t="shared" si="520"/>
        <v>6</v>
      </c>
      <c r="E1576" s="35">
        <f t="shared" si="520"/>
        <v>2016</v>
      </c>
      <c r="F1576" s="35">
        <v>0.979132</v>
      </c>
      <c r="G1576" s="35">
        <v>3.73</v>
      </c>
      <c r="H1576" s="35">
        <v>3.99</v>
      </c>
      <c r="I1576" s="35">
        <v>0.08</v>
      </c>
      <c r="J1576" s="43">
        <f t="shared" si="519"/>
        <v>7.3599999999999999E-2</v>
      </c>
      <c r="K1576" s="35">
        <f t="shared" si="521"/>
        <v>184.15850222</v>
      </c>
    </row>
    <row r="1577" spans="2:11" x14ac:dyDescent="0.25">
      <c r="B1577" s="35" t="str">
        <f t="shared" si="518"/>
        <v>B2_6_2017</v>
      </c>
      <c r="C1577" s="35" t="s">
        <v>73</v>
      </c>
      <c r="D1577" s="35">
        <f t="shared" si="520"/>
        <v>6</v>
      </c>
      <c r="E1577" s="35">
        <f t="shared" si="520"/>
        <v>2017</v>
      </c>
      <c r="F1577" s="35">
        <v>0.979132</v>
      </c>
      <c r="G1577" s="35">
        <v>3.73</v>
      </c>
      <c r="H1577" s="35">
        <v>3.99</v>
      </c>
      <c r="I1577" s="35">
        <v>0.08</v>
      </c>
      <c r="J1577" s="43">
        <f t="shared" si="519"/>
        <v>7.3599999999999999E-2</v>
      </c>
      <c r="K1577" s="35">
        <f t="shared" si="521"/>
        <v>184.15850222</v>
      </c>
    </row>
    <row r="1578" spans="2:11" x14ac:dyDescent="0.25">
      <c r="B1578" s="35" t="str">
        <f t="shared" si="518"/>
        <v>B2_6_2018</v>
      </c>
      <c r="C1578" s="35" t="s">
        <v>73</v>
      </c>
      <c r="D1578" s="35">
        <f t="shared" si="520"/>
        <v>6</v>
      </c>
      <c r="E1578" s="35">
        <f t="shared" si="520"/>
        <v>2018</v>
      </c>
      <c r="F1578" s="35">
        <v>0.979132</v>
      </c>
      <c r="G1578" s="35">
        <v>3.73</v>
      </c>
      <c r="H1578" s="35">
        <v>3.99</v>
      </c>
      <c r="I1578" s="35">
        <v>0.08</v>
      </c>
      <c r="J1578" s="43">
        <f t="shared" si="519"/>
        <v>7.3599999999999999E-2</v>
      </c>
      <c r="K1578" s="35">
        <f t="shared" si="521"/>
        <v>184.15850222</v>
      </c>
    </row>
    <row r="1579" spans="2:11" x14ac:dyDescent="0.25">
      <c r="B1579" s="35" t="str">
        <f t="shared" si="518"/>
        <v>B2_6_2019</v>
      </c>
      <c r="C1579" s="35" t="s">
        <v>73</v>
      </c>
      <c r="D1579" s="35">
        <f t="shared" si="520"/>
        <v>6</v>
      </c>
      <c r="E1579" s="35">
        <f t="shared" si="520"/>
        <v>2019</v>
      </c>
      <c r="F1579" s="35">
        <v>0.979132</v>
      </c>
      <c r="G1579" s="35">
        <v>3.73</v>
      </c>
      <c r="H1579" s="35">
        <v>3.99</v>
      </c>
      <c r="I1579" s="35">
        <v>0.08</v>
      </c>
      <c r="J1579" s="43">
        <f t="shared" si="519"/>
        <v>7.3599999999999999E-2</v>
      </c>
      <c r="K1579" s="35">
        <f t="shared" si="521"/>
        <v>184.15850222</v>
      </c>
    </row>
    <row r="1580" spans="2:11" x14ac:dyDescent="0.25">
      <c r="B1580" s="35" t="str">
        <f t="shared" si="518"/>
        <v>B2_6_2020</v>
      </c>
      <c r="C1580" s="35" t="s">
        <v>73</v>
      </c>
      <c r="D1580" s="35">
        <f t="shared" si="520"/>
        <v>6</v>
      </c>
      <c r="E1580" s="35">
        <f t="shared" si="520"/>
        <v>2020</v>
      </c>
      <c r="F1580" s="35">
        <v>0.979132</v>
      </c>
      <c r="G1580" s="35">
        <v>3.73</v>
      </c>
      <c r="H1580" s="35">
        <v>3.99</v>
      </c>
      <c r="I1580" s="35">
        <v>0.08</v>
      </c>
      <c r="J1580" s="43">
        <f t="shared" si="519"/>
        <v>7.3599999999999999E-2</v>
      </c>
      <c r="K1580" s="35">
        <f t="shared" si="521"/>
        <v>184.15850222</v>
      </c>
    </row>
    <row r="1581" spans="2:11" x14ac:dyDescent="0.25">
      <c r="B1581" s="35" t="str">
        <f t="shared" si="518"/>
        <v>B2_7_1969</v>
      </c>
      <c r="C1581" s="35" t="s">
        <v>73</v>
      </c>
      <c r="D1581" s="35">
        <f t="shared" si="520"/>
        <v>7</v>
      </c>
      <c r="E1581" s="35">
        <f t="shared" si="520"/>
        <v>1969</v>
      </c>
      <c r="F1581" s="35">
        <v>1.8142739999999997</v>
      </c>
      <c r="G1581" s="35">
        <v>4.3260000000000005</v>
      </c>
      <c r="H1581" s="35">
        <v>14</v>
      </c>
      <c r="I1581" s="35">
        <v>0.62159999999999993</v>
      </c>
      <c r="J1581" s="43">
        <f t="shared" si="519"/>
        <v>0.57187199999999994</v>
      </c>
      <c r="K1581" s="35">
        <f t="shared" si="521"/>
        <v>184.15850222</v>
      </c>
    </row>
    <row r="1582" spans="2:11" x14ac:dyDescent="0.25">
      <c r="B1582" s="35" t="str">
        <f t="shared" si="518"/>
        <v>B2_7_1970</v>
      </c>
      <c r="C1582" s="35" t="s">
        <v>73</v>
      </c>
      <c r="D1582" s="35">
        <f t="shared" si="520"/>
        <v>7</v>
      </c>
      <c r="E1582" s="35">
        <f t="shared" si="520"/>
        <v>1970</v>
      </c>
      <c r="F1582" s="35">
        <v>1.8142739999999997</v>
      </c>
      <c r="G1582" s="35">
        <v>4.3260000000000005</v>
      </c>
      <c r="H1582" s="35">
        <v>14</v>
      </c>
      <c r="I1582" s="35">
        <v>0.62159999999999993</v>
      </c>
      <c r="J1582" s="43">
        <f t="shared" si="519"/>
        <v>0.57187199999999994</v>
      </c>
      <c r="K1582" s="35">
        <f t="shared" si="521"/>
        <v>184.15850222</v>
      </c>
    </row>
    <row r="1583" spans="2:11" x14ac:dyDescent="0.25">
      <c r="B1583" s="35" t="str">
        <f t="shared" si="518"/>
        <v>B2_7_1971</v>
      </c>
      <c r="C1583" s="35" t="s">
        <v>73</v>
      </c>
      <c r="D1583" s="35">
        <f t="shared" si="520"/>
        <v>7</v>
      </c>
      <c r="E1583" s="35">
        <f t="shared" si="520"/>
        <v>1971</v>
      </c>
      <c r="F1583" s="35">
        <v>1.511895</v>
      </c>
      <c r="G1583" s="35">
        <v>4.3260000000000005</v>
      </c>
      <c r="H1583" s="35">
        <v>13</v>
      </c>
      <c r="I1583" s="35">
        <v>0.5292</v>
      </c>
      <c r="J1583" s="43">
        <f t="shared" si="519"/>
        <v>0.48686400000000002</v>
      </c>
      <c r="K1583" s="35">
        <f t="shared" si="521"/>
        <v>184.15850222</v>
      </c>
    </row>
    <row r="1584" spans="2:11" x14ac:dyDescent="0.25">
      <c r="B1584" s="35" t="str">
        <f t="shared" si="518"/>
        <v>B2_7_1972</v>
      </c>
      <c r="C1584" s="35" t="s">
        <v>73</v>
      </c>
      <c r="D1584" s="35">
        <f t="shared" si="520"/>
        <v>7</v>
      </c>
      <c r="E1584" s="35">
        <f t="shared" si="520"/>
        <v>1972</v>
      </c>
      <c r="F1584" s="35">
        <v>1.511895</v>
      </c>
      <c r="G1584" s="35">
        <v>4.3260000000000005</v>
      </c>
      <c r="H1584" s="35">
        <v>13</v>
      </c>
      <c r="I1584" s="35">
        <v>0.5292</v>
      </c>
      <c r="J1584" s="43">
        <f t="shared" si="519"/>
        <v>0.48686400000000002</v>
      </c>
      <c r="K1584" s="35">
        <f t="shared" si="521"/>
        <v>184.15850222</v>
      </c>
    </row>
    <row r="1585" spans="2:11" x14ac:dyDescent="0.25">
      <c r="B1585" s="35" t="str">
        <f t="shared" si="518"/>
        <v>B2_7_1973</v>
      </c>
      <c r="C1585" s="35" t="s">
        <v>73</v>
      </c>
      <c r="D1585" s="35">
        <f t="shared" si="520"/>
        <v>7</v>
      </c>
      <c r="E1585" s="35">
        <f t="shared" si="520"/>
        <v>1973</v>
      </c>
      <c r="F1585" s="35">
        <v>1.511895</v>
      </c>
      <c r="G1585" s="35">
        <v>4.3260000000000005</v>
      </c>
      <c r="H1585" s="35">
        <v>13</v>
      </c>
      <c r="I1585" s="35">
        <v>0.5292</v>
      </c>
      <c r="J1585" s="43">
        <f t="shared" si="519"/>
        <v>0.48686400000000002</v>
      </c>
      <c r="K1585" s="35">
        <f t="shared" si="521"/>
        <v>184.15850222</v>
      </c>
    </row>
    <row r="1586" spans="2:11" x14ac:dyDescent="0.25">
      <c r="B1586" s="35" t="str">
        <f t="shared" si="518"/>
        <v>B2_7_1974</v>
      </c>
      <c r="C1586" s="35" t="s">
        <v>73</v>
      </c>
      <c r="D1586" s="35">
        <f t="shared" si="520"/>
        <v>7</v>
      </c>
      <c r="E1586" s="35">
        <f t="shared" si="520"/>
        <v>1974</v>
      </c>
      <c r="F1586" s="35">
        <v>1.511895</v>
      </c>
      <c r="G1586" s="35">
        <v>4.3260000000000005</v>
      </c>
      <c r="H1586" s="35">
        <v>13</v>
      </c>
      <c r="I1586" s="35">
        <v>0.5292</v>
      </c>
      <c r="J1586" s="43">
        <f t="shared" si="519"/>
        <v>0.48686400000000002</v>
      </c>
      <c r="K1586" s="35">
        <f t="shared" si="521"/>
        <v>184.15850222</v>
      </c>
    </row>
    <row r="1587" spans="2:11" x14ac:dyDescent="0.25">
      <c r="B1587" s="35" t="str">
        <f t="shared" si="518"/>
        <v>B2_7_1975</v>
      </c>
      <c r="C1587" s="35" t="s">
        <v>73</v>
      </c>
      <c r="D1587" s="35">
        <f t="shared" si="520"/>
        <v>7</v>
      </c>
      <c r="E1587" s="35">
        <f t="shared" si="520"/>
        <v>1975</v>
      </c>
      <c r="F1587" s="35">
        <v>1.511895</v>
      </c>
      <c r="G1587" s="35">
        <v>4.3260000000000005</v>
      </c>
      <c r="H1587" s="35">
        <v>13</v>
      </c>
      <c r="I1587" s="35">
        <v>0.5292</v>
      </c>
      <c r="J1587" s="43">
        <f t="shared" si="519"/>
        <v>0.48686400000000002</v>
      </c>
      <c r="K1587" s="35">
        <f t="shared" si="521"/>
        <v>184.15850222</v>
      </c>
    </row>
    <row r="1588" spans="2:11" x14ac:dyDescent="0.25">
      <c r="B1588" s="35" t="str">
        <f t="shared" si="518"/>
        <v>B2_7_1976</v>
      </c>
      <c r="C1588" s="35" t="s">
        <v>73</v>
      </c>
      <c r="D1588" s="35">
        <f t="shared" si="520"/>
        <v>7</v>
      </c>
      <c r="E1588" s="35">
        <f t="shared" si="520"/>
        <v>1976</v>
      </c>
      <c r="F1588" s="35">
        <v>1.511895</v>
      </c>
      <c r="G1588" s="35">
        <v>4.3260000000000005</v>
      </c>
      <c r="H1588" s="35">
        <v>13</v>
      </c>
      <c r="I1588" s="35">
        <v>0.5292</v>
      </c>
      <c r="J1588" s="43">
        <f t="shared" si="519"/>
        <v>0.48686400000000002</v>
      </c>
      <c r="K1588" s="35">
        <f t="shared" si="521"/>
        <v>184.15850222</v>
      </c>
    </row>
    <row r="1589" spans="2:11" x14ac:dyDescent="0.25">
      <c r="B1589" s="35" t="str">
        <f t="shared" si="518"/>
        <v>B2_7_1977</v>
      </c>
      <c r="C1589" s="35" t="s">
        <v>73</v>
      </c>
      <c r="D1589" s="35">
        <f t="shared" si="520"/>
        <v>7</v>
      </c>
      <c r="E1589" s="35">
        <f t="shared" si="520"/>
        <v>1977</v>
      </c>
      <c r="F1589" s="35">
        <v>1.511895</v>
      </c>
      <c r="G1589" s="35">
        <v>4.3260000000000005</v>
      </c>
      <c r="H1589" s="35">
        <v>13</v>
      </c>
      <c r="I1589" s="35">
        <v>0.5292</v>
      </c>
      <c r="J1589" s="43">
        <f t="shared" si="519"/>
        <v>0.48686400000000002</v>
      </c>
      <c r="K1589" s="35">
        <f t="shared" si="521"/>
        <v>184.15850222</v>
      </c>
    </row>
    <row r="1590" spans="2:11" x14ac:dyDescent="0.25">
      <c r="B1590" s="35" t="str">
        <f t="shared" si="518"/>
        <v>B2_7_1978</v>
      </c>
      <c r="C1590" s="35" t="s">
        <v>73</v>
      </c>
      <c r="D1590" s="35">
        <f t="shared" si="520"/>
        <v>7</v>
      </c>
      <c r="E1590" s="35">
        <f t="shared" si="520"/>
        <v>1978</v>
      </c>
      <c r="F1590" s="35">
        <v>1.511895</v>
      </c>
      <c r="G1590" s="35">
        <v>4.3260000000000005</v>
      </c>
      <c r="H1590" s="35">
        <v>13</v>
      </c>
      <c r="I1590" s="35">
        <v>0.5292</v>
      </c>
      <c r="J1590" s="43">
        <f t="shared" si="519"/>
        <v>0.48686400000000002</v>
      </c>
      <c r="K1590" s="35">
        <f t="shared" si="521"/>
        <v>184.15850222</v>
      </c>
    </row>
    <row r="1591" spans="2:11" x14ac:dyDescent="0.25">
      <c r="B1591" s="35" t="str">
        <f t="shared" si="518"/>
        <v>B2_7_1979</v>
      </c>
      <c r="C1591" s="35" t="s">
        <v>73</v>
      </c>
      <c r="D1591" s="35">
        <f t="shared" si="520"/>
        <v>7</v>
      </c>
      <c r="E1591" s="35">
        <f t="shared" si="520"/>
        <v>1979</v>
      </c>
      <c r="F1591" s="35">
        <v>1.3679049999999997</v>
      </c>
      <c r="G1591" s="35">
        <v>4.3260000000000005</v>
      </c>
      <c r="H1591" s="35">
        <v>12</v>
      </c>
      <c r="I1591" s="35">
        <v>0.44519999999999998</v>
      </c>
      <c r="J1591" s="43">
        <f t="shared" si="519"/>
        <v>0.409584</v>
      </c>
      <c r="K1591" s="35">
        <f t="shared" si="521"/>
        <v>184.15850222</v>
      </c>
    </row>
    <row r="1592" spans="2:11" x14ac:dyDescent="0.25">
      <c r="B1592" s="35" t="str">
        <f t="shared" si="518"/>
        <v>B2_7_1980</v>
      </c>
      <c r="C1592" s="35" t="s">
        <v>73</v>
      </c>
      <c r="D1592" s="35">
        <f t="shared" si="520"/>
        <v>7</v>
      </c>
      <c r="E1592" s="35">
        <f t="shared" si="520"/>
        <v>1980</v>
      </c>
      <c r="F1592" s="35">
        <v>1.3679049999999997</v>
      </c>
      <c r="G1592" s="35">
        <v>4.3260000000000005</v>
      </c>
      <c r="H1592" s="35">
        <v>12</v>
      </c>
      <c r="I1592" s="35">
        <v>0.44519999999999998</v>
      </c>
      <c r="J1592" s="43">
        <f t="shared" si="519"/>
        <v>0.409584</v>
      </c>
      <c r="K1592" s="35">
        <f t="shared" si="521"/>
        <v>184.15850222</v>
      </c>
    </row>
    <row r="1593" spans="2:11" x14ac:dyDescent="0.25">
      <c r="B1593" s="35" t="str">
        <f t="shared" si="518"/>
        <v>B2_7_1981</v>
      </c>
      <c r="C1593" s="35" t="s">
        <v>73</v>
      </c>
      <c r="D1593" s="35">
        <f t="shared" si="520"/>
        <v>7</v>
      </c>
      <c r="E1593" s="35">
        <f t="shared" si="520"/>
        <v>1981</v>
      </c>
      <c r="F1593" s="35">
        <v>1.3679049999999997</v>
      </c>
      <c r="G1593" s="35">
        <v>4.3260000000000005</v>
      </c>
      <c r="H1593" s="35">
        <v>12</v>
      </c>
      <c r="I1593" s="35">
        <v>0.44519999999999998</v>
      </c>
      <c r="J1593" s="43">
        <f t="shared" si="519"/>
        <v>0.409584</v>
      </c>
      <c r="K1593" s="35">
        <f t="shared" si="521"/>
        <v>184.15850222</v>
      </c>
    </row>
    <row r="1594" spans="2:11" x14ac:dyDescent="0.25">
      <c r="B1594" s="35" t="str">
        <f t="shared" si="518"/>
        <v>B2_7_1982</v>
      </c>
      <c r="C1594" s="35" t="s">
        <v>73</v>
      </c>
      <c r="D1594" s="35">
        <f t="shared" si="520"/>
        <v>7</v>
      </c>
      <c r="E1594" s="35">
        <f t="shared" si="520"/>
        <v>1982</v>
      </c>
      <c r="F1594" s="35">
        <v>1.3679049999999997</v>
      </c>
      <c r="G1594" s="35">
        <v>4.3260000000000005</v>
      </c>
      <c r="H1594" s="35">
        <v>12</v>
      </c>
      <c r="I1594" s="35">
        <v>0.44519999999999998</v>
      </c>
      <c r="J1594" s="43">
        <f t="shared" si="519"/>
        <v>0.409584</v>
      </c>
      <c r="K1594" s="35">
        <f t="shared" si="521"/>
        <v>184.15850222</v>
      </c>
    </row>
    <row r="1595" spans="2:11" x14ac:dyDescent="0.25">
      <c r="B1595" s="35" t="str">
        <f t="shared" si="518"/>
        <v>B2_7_1983</v>
      </c>
      <c r="C1595" s="35" t="s">
        <v>73</v>
      </c>
      <c r="D1595" s="35">
        <f t="shared" si="520"/>
        <v>7</v>
      </c>
      <c r="E1595" s="35">
        <f t="shared" si="520"/>
        <v>1983</v>
      </c>
      <c r="F1595" s="35">
        <v>1.3679049999999997</v>
      </c>
      <c r="G1595" s="35">
        <v>4.3260000000000005</v>
      </c>
      <c r="H1595" s="35">
        <v>12</v>
      </c>
      <c r="I1595" s="35">
        <v>0.44519999999999998</v>
      </c>
      <c r="J1595" s="43">
        <f t="shared" si="519"/>
        <v>0.409584</v>
      </c>
      <c r="K1595" s="35">
        <f t="shared" si="521"/>
        <v>184.15850222</v>
      </c>
    </row>
    <row r="1596" spans="2:11" x14ac:dyDescent="0.25">
      <c r="B1596" s="35" t="str">
        <f t="shared" si="518"/>
        <v>B2_7_1984</v>
      </c>
      <c r="C1596" s="35" t="s">
        <v>73</v>
      </c>
      <c r="D1596" s="35">
        <f t="shared" si="520"/>
        <v>7</v>
      </c>
      <c r="E1596" s="35">
        <f t="shared" si="520"/>
        <v>1984</v>
      </c>
      <c r="F1596" s="35">
        <v>1.2959099999999999</v>
      </c>
      <c r="G1596" s="35">
        <v>4.3260000000000005</v>
      </c>
      <c r="H1596" s="35">
        <v>11</v>
      </c>
      <c r="I1596" s="35">
        <v>0.44519999999999998</v>
      </c>
      <c r="J1596" s="43">
        <f t="shared" si="519"/>
        <v>0.409584</v>
      </c>
      <c r="K1596" s="35">
        <f t="shared" si="521"/>
        <v>184.15850222</v>
      </c>
    </row>
    <row r="1597" spans="2:11" x14ac:dyDescent="0.25">
      <c r="B1597" s="35" t="str">
        <f t="shared" si="518"/>
        <v>B2_7_1985</v>
      </c>
      <c r="C1597" s="35" t="s">
        <v>73</v>
      </c>
      <c r="D1597" s="35">
        <f t="shared" si="520"/>
        <v>7</v>
      </c>
      <c r="E1597" s="35">
        <f t="shared" si="520"/>
        <v>1985</v>
      </c>
      <c r="F1597" s="35">
        <v>1.2959099999999999</v>
      </c>
      <c r="G1597" s="35">
        <v>4.3260000000000005</v>
      </c>
      <c r="H1597" s="35">
        <v>11</v>
      </c>
      <c r="I1597" s="35">
        <v>0.44519999999999998</v>
      </c>
      <c r="J1597" s="43">
        <f t="shared" si="519"/>
        <v>0.409584</v>
      </c>
      <c r="K1597" s="35">
        <f t="shared" si="521"/>
        <v>184.15850222</v>
      </c>
    </row>
    <row r="1598" spans="2:11" x14ac:dyDescent="0.25">
      <c r="B1598" s="35" t="str">
        <f t="shared" si="518"/>
        <v>B2_7_1986</v>
      </c>
      <c r="C1598" s="35" t="s">
        <v>73</v>
      </c>
      <c r="D1598" s="35">
        <f t="shared" si="520"/>
        <v>7</v>
      </c>
      <c r="E1598" s="35">
        <f t="shared" si="520"/>
        <v>1986</v>
      </c>
      <c r="F1598" s="35">
        <v>1.2959099999999999</v>
      </c>
      <c r="G1598" s="35">
        <v>4.3260000000000005</v>
      </c>
      <c r="H1598" s="35">
        <v>11</v>
      </c>
      <c r="I1598" s="35">
        <v>0.44519999999999998</v>
      </c>
      <c r="J1598" s="43">
        <f t="shared" si="519"/>
        <v>0.409584</v>
      </c>
      <c r="K1598" s="35">
        <f t="shared" si="521"/>
        <v>184.15850222</v>
      </c>
    </row>
    <row r="1599" spans="2:11" x14ac:dyDescent="0.25">
      <c r="B1599" s="35" t="str">
        <f t="shared" si="518"/>
        <v>B2_7_1987</v>
      </c>
      <c r="C1599" s="35" t="s">
        <v>73</v>
      </c>
      <c r="D1599" s="35">
        <f t="shared" si="520"/>
        <v>7</v>
      </c>
      <c r="E1599" s="35">
        <f t="shared" si="520"/>
        <v>1987</v>
      </c>
      <c r="F1599" s="35">
        <v>1.2095159999999998</v>
      </c>
      <c r="G1599" s="35">
        <v>4.2229999999999999</v>
      </c>
      <c r="H1599" s="35">
        <v>11</v>
      </c>
      <c r="I1599" s="35">
        <v>0.44519999999999998</v>
      </c>
      <c r="J1599" s="43">
        <f t="shared" si="519"/>
        <v>0.409584</v>
      </c>
      <c r="K1599" s="35">
        <f t="shared" si="521"/>
        <v>184.15850222</v>
      </c>
    </row>
    <row r="1600" spans="2:11" x14ac:dyDescent="0.25">
      <c r="B1600" s="35" t="str">
        <f t="shared" si="518"/>
        <v>B2_7_1988</v>
      </c>
      <c r="C1600" s="35" t="s">
        <v>73</v>
      </c>
      <c r="D1600" s="35">
        <f t="shared" si="520"/>
        <v>7</v>
      </c>
      <c r="E1600" s="35">
        <f t="shared" si="520"/>
        <v>1988</v>
      </c>
      <c r="F1600" s="35">
        <v>1.2095159999999998</v>
      </c>
      <c r="G1600" s="35">
        <v>4.2229999999999999</v>
      </c>
      <c r="H1600" s="35">
        <v>11</v>
      </c>
      <c r="I1600" s="35">
        <v>0.44519999999999998</v>
      </c>
      <c r="J1600" s="43">
        <f t="shared" si="519"/>
        <v>0.409584</v>
      </c>
      <c r="K1600" s="35">
        <f t="shared" si="521"/>
        <v>184.15850222</v>
      </c>
    </row>
    <row r="1601" spans="2:11" x14ac:dyDescent="0.25">
      <c r="B1601" s="35" t="str">
        <f t="shared" si="518"/>
        <v>B2_7_1989</v>
      </c>
      <c r="C1601" s="35" t="s">
        <v>73</v>
      </c>
      <c r="D1601" s="35">
        <f t="shared" si="520"/>
        <v>7</v>
      </c>
      <c r="E1601" s="35">
        <f t="shared" si="520"/>
        <v>1989</v>
      </c>
      <c r="F1601" s="35">
        <v>1.2095159999999998</v>
      </c>
      <c r="G1601" s="35">
        <v>4.2229999999999999</v>
      </c>
      <c r="H1601" s="35">
        <v>11</v>
      </c>
      <c r="I1601" s="35">
        <v>0.44519999999999998</v>
      </c>
      <c r="J1601" s="43">
        <f t="shared" si="519"/>
        <v>0.409584</v>
      </c>
      <c r="K1601" s="35">
        <f t="shared" si="521"/>
        <v>184.15850222</v>
      </c>
    </row>
    <row r="1602" spans="2:11" x14ac:dyDescent="0.25">
      <c r="B1602" s="35" t="str">
        <f t="shared" si="518"/>
        <v>B2_7_1990</v>
      </c>
      <c r="C1602" s="35" t="s">
        <v>73</v>
      </c>
      <c r="D1602" s="35">
        <f t="shared" si="520"/>
        <v>7</v>
      </c>
      <c r="E1602" s="35">
        <f t="shared" si="520"/>
        <v>1990</v>
      </c>
      <c r="F1602" s="35">
        <v>1.2095159999999998</v>
      </c>
      <c r="G1602" s="35">
        <v>4.2229999999999999</v>
      </c>
      <c r="H1602" s="35">
        <v>11</v>
      </c>
      <c r="I1602" s="35">
        <v>0.44519999999999998</v>
      </c>
      <c r="J1602" s="43">
        <f t="shared" si="519"/>
        <v>0.409584</v>
      </c>
      <c r="K1602" s="35">
        <f t="shared" si="521"/>
        <v>184.15850222</v>
      </c>
    </row>
    <row r="1603" spans="2:11" x14ac:dyDescent="0.25">
      <c r="B1603" s="35" t="str">
        <f t="shared" si="518"/>
        <v>B2_7_1991</v>
      </c>
      <c r="C1603" s="35" t="s">
        <v>73</v>
      </c>
      <c r="D1603" s="35">
        <f t="shared" si="520"/>
        <v>7</v>
      </c>
      <c r="E1603" s="35">
        <f t="shared" si="520"/>
        <v>1991</v>
      </c>
      <c r="F1603" s="35">
        <v>1.2095159999999998</v>
      </c>
      <c r="G1603" s="35">
        <v>4.2229999999999999</v>
      </c>
      <c r="H1603" s="35">
        <v>11</v>
      </c>
      <c r="I1603" s="35">
        <v>0.44519999999999998</v>
      </c>
      <c r="J1603" s="43">
        <f t="shared" si="519"/>
        <v>0.409584</v>
      </c>
      <c r="K1603" s="35">
        <f t="shared" si="521"/>
        <v>184.15850222</v>
      </c>
    </row>
    <row r="1604" spans="2:11" x14ac:dyDescent="0.25">
      <c r="B1604" s="35" t="str">
        <f t="shared" si="518"/>
        <v>B2_7_1992</v>
      </c>
      <c r="C1604" s="35" t="s">
        <v>73</v>
      </c>
      <c r="D1604" s="35">
        <f t="shared" si="520"/>
        <v>7</v>
      </c>
      <c r="E1604" s="35">
        <f t="shared" si="520"/>
        <v>1992</v>
      </c>
      <c r="F1604" s="35">
        <v>1.2095159999999998</v>
      </c>
      <c r="G1604" s="35">
        <v>4.2229999999999999</v>
      </c>
      <c r="H1604" s="35">
        <v>11</v>
      </c>
      <c r="I1604" s="35">
        <v>0.44519999999999998</v>
      </c>
      <c r="J1604" s="43">
        <f t="shared" si="519"/>
        <v>0.409584</v>
      </c>
      <c r="K1604" s="35">
        <f t="shared" si="521"/>
        <v>184.15850222</v>
      </c>
    </row>
    <row r="1605" spans="2:11" x14ac:dyDescent="0.25">
      <c r="B1605" s="35" t="str">
        <f t="shared" si="518"/>
        <v>B2_7_1993</v>
      </c>
      <c r="C1605" s="35" t="s">
        <v>73</v>
      </c>
      <c r="D1605" s="35">
        <f t="shared" si="520"/>
        <v>7</v>
      </c>
      <c r="E1605" s="35">
        <f t="shared" si="520"/>
        <v>1993</v>
      </c>
      <c r="F1605" s="35">
        <v>1.2095159999999998</v>
      </c>
      <c r="G1605" s="35">
        <v>4.2229999999999999</v>
      </c>
      <c r="H1605" s="35">
        <v>11</v>
      </c>
      <c r="I1605" s="35">
        <v>0.44519999999999998</v>
      </c>
      <c r="J1605" s="43">
        <f t="shared" si="519"/>
        <v>0.409584</v>
      </c>
      <c r="K1605" s="35">
        <f t="shared" si="521"/>
        <v>184.15850222</v>
      </c>
    </row>
    <row r="1606" spans="2:11" x14ac:dyDescent="0.25">
      <c r="B1606" s="35" t="str">
        <f t="shared" si="518"/>
        <v>B2_7_1994</v>
      </c>
      <c r="C1606" s="35" t="s">
        <v>73</v>
      </c>
      <c r="D1606" s="35">
        <f t="shared" si="520"/>
        <v>7</v>
      </c>
      <c r="E1606" s="35">
        <f t="shared" si="520"/>
        <v>1994</v>
      </c>
      <c r="F1606" s="35">
        <v>1.2095159999999998</v>
      </c>
      <c r="G1606" s="35">
        <v>4.2229999999999999</v>
      </c>
      <c r="H1606" s="35">
        <v>11</v>
      </c>
      <c r="I1606" s="35">
        <v>0.44519999999999998</v>
      </c>
      <c r="J1606" s="43">
        <f t="shared" si="519"/>
        <v>0.409584</v>
      </c>
      <c r="K1606" s="35">
        <f t="shared" si="521"/>
        <v>184.15850222</v>
      </c>
    </row>
    <row r="1607" spans="2:11" x14ac:dyDescent="0.25">
      <c r="B1607" s="35" t="str">
        <f t="shared" si="518"/>
        <v>B2_7_1995</v>
      </c>
      <c r="C1607" s="35" t="s">
        <v>73</v>
      </c>
      <c r="D1607" s="35">
        <f t="shared" si="520"/>
        <v>7</v>
      </c>
      <c r="E1607" s="35">
        <f t="shared" si="520"/>
        <v>1995</v>
      </c>
      <c r="F1607" s="35">
        <v>1.2095159999999998</v>
      </c>
      <c r="G1607" s="35">
        <v>4.2229999999999999</v>
      </c>
      <c r="H1607" s="35">
        <v>11</v>
      </c>
      <c r="I1607" s="35">
        <v>0.44519999999999998</v>
      </c>
      <c r="J1607" s="43">
        <f t="shared" si="519"/>
        <v>0.409584</v>
      </c>
      <c r="K1607" s="35">
        <f t="shared" si="521"/>
        <v>184.15850222</v>
      </c>
    </row>
    <row r="1608" spans="2:11" x14ac:dyDescent="0.25">
      <c r="B1608" s="35" t="str">
        <f t="shared" si="518"/>
        <v>B2_7_1996</v>
      </c>
      <c r="C1608" s="35" t="s">
        <v>73</v>
      </c>
      <c r="D1608" s="35">
        <f t="shared" si="520"/>
        <v>7</v>
      </c>
      <c r="E1608" s="35">
        <f t="shared" si="520"/>
        <v>1996</v>
      </c>
      <c r="F1608" s="35">
        <v>1.2095159999999998</v>
      </c>
      <c r="G1608" s="35">
        <v>4.2229999999999999</v>
      </c>
      <c r="H1608" s="35">
        <v>11</v>
      </c>
      <c r="I1608" s="35">
        <v>0.44519999999999998</v>
      </c>
      <c r="J1608" s="43">
        <f t="shared" si="519"/>
        <v>0.409584</v>
      </c>
      <c r="K1608" s="35">
        <f t="shared" si="521"/>
        <v>184.15850222</v>
      </c>
    </row>
    <row r="1609" spans="2:11" x14ac:dyDescent="0.25">
      <c r="B1609" s="35" t="str">
        <f t="shared" si="518"/>
        <v>B2_7_1997</v>
      </c>
      <c r="C1609" s="35" t="s">
        <v>73</v>
      </c>
      <c r="D1609" s="35">
        <f t="shared" si="520"/>
        <v>7</v>
      </c>
      <c r="E1609" s="35">
        <f t="shared" si="520"/>
        <v>1997</v>
      </c>
      <c r="F1609" s="35">
        <v>1.2095159999999998</v>
      </c>
      <c r="G1609" s="35">
        <v>4.2229999999999999</v>
      </c>
      <c r="H1609" s="35">
        <v>11</v>
      </c>
      <c r="I1609" s="35">
        <v>0.44519999999999998</v>
      </c>
      <c r="J1609" s="43">
        <f t="shared" si="519"/>
        <v>0.409584</v>
      </c>
      <c r="K1609" s="35">
        <f t="shared" si="521"/>
        <v>184.15850222</v>
      </c>
    </row>
    <row r="1610" spans="2:11" x14ac:dyDescent="0.25">
      <c r="B1610" s="35" t="str">
        <f t="shared" ref="B1610:B1673" si="522">C1610&amp;"_"&amp;D1610&amp;"_"&amp;E1610</f>
        <v>B2_7_1998</v>
      </c>
      <c r="C1610" s="35" t="s">
        <v>73</v>
      </c>
      <c r="D1610" s="35">
        <f t="shared" si="520"/>
        <v>7</v>
      </c>
      <c r="E1610" s="35">
        <f t="shared" si="520"/>
        <v>1998</v>
      </c>
      <c r="F1610" s="35">
        <v>1.2095159999999998</v>
      </c>
      <c r="G1610" s="35">
        <v>4.2229999999999999</v>
      </c>
      <c r="H1610" s="35">
        <v>11</v>
      </c>
      <c r="I1610" s="35">
        <v>0.44519999999999998</v>
      </c>
      <c r="J1610" s="43">
        <f t="shared" ref="J1610:J1673" si="523">0.92*I1610</f>
        <v>0.409584</v>
      </c>
      <c r="K1610" s="35">
        <f t="shared" si="521"/>
        <v>184.15850222</v>
      </c>
    </row>
    <row r="1611" spans="2:11" x14ac:dyDescent="0.25">
      <c r="B1611" s="35" t="str">
        <f t="shared" si="522"/>
        <v>B2_7_1999</v>
      </c>
      <c r="C1611" s="35" t="s">
        <v>73</v>
      </c>
      <c r="D1611" s="35">
        <f t="shared" si="520"/>
        <v>7</v>
      </c>
      <c r="E1611" s="35">
        <f t="shared" si="520"/>
        <v>1999</v>
      </c>
      <c r="F1611" s="35">
        <v>0.979132</v>
      </c>
      <c r="G1611" s="35">
        <v>2.7810000000000001</v>
      </c>
      <c r="H1611" s="35">
        <v>8.17</v>
      </c>
      <c r="I1611" s="35">
        <v>0.31919999999999998</v>
      </c>
      <c r="J1611" s="43">
        <f t="shared" si="523"/>
        <v>0.29366399999999998</v>
      </c>
      <c r="K1611" s="35">
        <f t="shared" si="521"/>
        <v>184.15850222</v>
      </c>
    </row>
    <row r="1612" spans="2:11" x14ac:dyDescent="0.25">
      <c r="B1612" s="35" t="str">
        <f t="shared" si="522"/>
        <v>B2_7_2000</v>
      </c>
      <c r="C1612" s="35" t="s">
        <v>73</v>
      </c>
      <c r="D1612" s="35">
        <f t="shared" si="520"/>
        <v>7</v>
      </c>
      <c r="E1612" s="35">
        <f t="shared" si="520"/>
        <v>2000</v>
      </c>
      <c r="F1612" s="35">
        <v>0.979132</v>
      </c>
      <c r="G1612" s="35">
        <v>2.7810000000000001</v>
      </c>
      <c r="H1612" s="35">
        <v>7.3100000000000005</v>
      </c>
      <c r="I1612" s="35">
        <v>0.31919999999999998</v>
      </c>
      <c r="J1612" s="43">
        <f t="shared" si="523"/>
        <v>0.29366399999999998</v>
      </c>
      <c r="K1612" s="35">
        <f t="shared" si="521"/>
        <v>184.15850222</v>
      </c>
    </row>
    <row r="1613" spans="2:11" x14ac:dyDescent="0.25">
      <c r="B1613" s="35" t="str">
        <f t="shared" si="522"/>
        <v>B2_7_2001</v>
      </c>
      <c r="C1613" s="35" t="s">
        <v>73</v>
      </c>
      <c r="D1613" s="35">
        <f t="shared" si="520"/>
        <v>7</v>
      </c>
      <c r="E1613" s="35">
        <f t="shared" si="520"/>
        <v>2001</v>
      </c>
      <c r="F1613" s="35">
        <v>0.979132</v>
      </c>
      <c r="G1613" s="35">
        <v>2.7810000000000001</v>
      </c>
      <c r="H1613" s="35">
        <v>7.3100000000000005</v>
      </c>
      <c r="I1613" s="35">
        <v>0.31919999999999998</v>
      </c>
      <c r="J1613" s="43">
        <f t="shared" si="523"/>
        <v>0.29366399999999998</v>
      </c>
      <c r="K1613" s="35">
        <f t="shared" si="521"/>
        <v>184.15850222</v>
      </c>
    </row>
    <row r="1614" spans="2:11" x14ac:dyDescent="0.25">
      <c r="B1614" s="35" t="str">
        <f t="shared" si="522"/>
        <v>B2_7_2002</v>
      </c>
      <c r="C1614" s="35" t="s">
        <v>73</v>
      </c>
      <c r="D1614" s="35">
        <f t="shared" si="520"/>
        <v>7</v>
      </c>
      <c r="E1614" s="35">
        <f t="shared" si="520"/>
        <v>2002</v>
      </c>
      <c r="F1614" s="35">
        <v>0.979132</v>
      </c>
      <c r="G1614" s="35">
        <v>2.7810000000000001</v>
      </c>
      <c r="H1614" s="35">
        <v>7.3100000000000005</v>
      </c>
      <c r="I1614" s="35">
        <v>0.31919999999999998</v>
      </c>
      <c r="J1614" s="43">
        <f t="shared" si="523"/>
        <v>0.29366399999999998</v>
      </c>
      <c r="K1614" s="35">
        <f t="shared" si="521"/>
        <v>184.15850222</v>
      </c>
    </row>
    <row r="1615" spans="2:11" x14ac:dyDescent="0.25">
      <c r="B1615" s="35" t="str">
        <f t="shared" si="522"/>
        <v>B2_7_2003</v>
      </c>
      <c r="C1615" s="35" t="s">
        <v>73</v>
      </c>
      <c r="D1615" s="35">
        <f t="shared" si="520"/>
        <v>7</v>
      </c>
      <c r="E1615" s="35">
        <f t="shared" si="520"/>
        <v>2003</v>
      </c>
      <c r="F1615" s="35">
        <v>0.979132</v>
      </c>
      <c r="G1615" s="35">
        <v>2.7810000000000001</v>
      </c>
      <c r="H1615" s="35">
        <v>7.3100000000000005</v>
      </c>
      <c r="I1615" s="35">
        <v>0.31919999999999998</v>
      </c>
      <c r="J1615" s="43">
        <f t="shared" si="523"/>
        <v>0.29366399999999998</v>
      </c>
      <c r="K1615" s="35">
        <f t="shared" si="521"/>
        <v>184.15850222</v>
      </c>
    </row>
    <row r="1616" spans="2:11" x14ac:dyDescent="0.25">
      <c r="B1616" s="35" t="str">
        <f t="shared" si="522"/>
        <v>B2_7_2004</v>
      </c>
      <c r="C1616" s="35" t="s">
        <v>73</v>
      </c>
      <c r="D1616" s="35">
        <f t="shared" si="520"/>
        <v>7</v>
      </c>
      <c r="E1616" s="35">
        <f t="shared" si="520"/>
        <v>2004</v>
      </c>
      <c r="F1616" s="35">
        <v>0.979132</v>
      </c>
      <c r="G1616" s="35">
        <v>2.7810000000000001</v>
      </c>
      <c r="H1616" s="35">
        <v>7.3100000000000005</v>
      </c>
      <c r="I1616" s="35">
        <v>0.31919999999999998</v>
      </c>
      <c r="J1616" s="43">
        <f t="shared" si="523"/>
        <v>0.29366399999999998</v>
      </c>
      <c r="K1616" s="35">
        <f t="shared" si="521"/>
        <v>184.15850222</v>
      </c>
    </row>
    <row r="1617" spans="2:11" x14ac:dyDescent="0.25">
      <c r="B1617" s="35" t="str">
        <f t="shared" si="522"/>
        <v>B2_7_2005</v>
      </c>
      <c r="C1617" s="35" t="s">
        <v>73</v>
      </c>
      <c r="D1617" s="35">
        <f t="shared" si="520"/>
        <v>7</v>
      </c>
      <c r="E1617" s="35">
        <f t="shared" si="520"/>
        <v>2005</v>
      </c>
      <c r="F1617" s="35">
        <v>0.979132</v>
      </c>
      <c r="G1617" s="35">
        <v>2.7810000000000001</v>
      </c>
      <c r="H1617" s="35">
        <v>7.3100000000000005</v>
      </c>
      <c r="I1617" s="35">
        <v>0.31919999999999998</v>
      </c>
      <c r="J1617" s="43">
        <f t="shared" si="523"/>
        <v>0.29366399999999998</v>
      </c>
      <c r="K1617" s="35">
        <f t="shared" si="521"/>
        <v>184.15850222</v>
      </c>
    </row>
    <row r="1618" spans="2:11" x14ac:dyDescent="0.25">
      <c r="B1618" s="35" t="str">
        <f t="shared" si="522"/>
        <v>B2_7_2006</v>
      </c>
      <c r="C1618" s="35" t="s">
        <v>73</v>
      </c>
      <c r="D1618" s="35">
        <f t="shared" si="520"/>
        <v>7</v>
      </c>
      <c r="E1618" s="35">
        <f t="shared" si="520"/>
        <v>2006</v>
      </c>
      <c r="F1618" s="35">
        <v>0.979132</v>
      </c>
      <c r="G1618" s="35">
        <v>2.7810000000000001</v>
      </c>
      <c r="H1618" s="35">
        <v>7.3100000000000005</v>
      </c>
      <c r="I1618" s="35">
        <v>0.31919999999999998</v>
      </c>
      <c r="J1618" s="43">
        <f t="shared" si="523"/>
        <v>0.29366399999999998</v>
      </c>
      <c r="K1618" s="35">
        <f t="shared" si="521"/>
        <v>184.15850222</v>
      </c>
    </row>
    <row r="1619" spans="2:11" x14ac:dyDescent="0.25">
      <c r="B1619" s="35" t="str">
        <f t="shared" si="522"/>
        <v>B2_7_2007</v>
      </c>
      <c r="C1619" s="35" t="s">
        <v>73</v>
      </c>
      <c r="D1619" s="35">
        <f t="shared" si="520"/>
        <v>7</v>
      </c>
      <c r="E1619" s="35">
        <f t="shared" si="520"/>
        <v>2007</v>
      </c>
      <c r="F1619" s="35">
        <v>0.979132</v>
      </c>
      <c r="G1619" s="35">
        <v>3.73</v>
      </c>
      <c r="H1619" s="35">
        <v>5.5289999999999999</v>
      </c>
      <c r="I1619" s="35">
        <v>0.2</v>
      </c>
      <c r="J1619" s="43">
        <f t="shared" si="523"/>
        <v>0.18400000000000002</v>
      </c>
      <c r="K1619" s="35">
        <f t="shared" si="521"/>
        <v>184.15850222</v>
      </c>
    </row>
    <row r="1620" spans="2:11" x14ac:dyDescent="0.25">
      <c r="B1620" s="35" t="str">
        <f t="shared" si="522"/>
        <v>B2_7_2008</v>
      </c>
      <c r="C1620" s="35" t="s">
        <v>73</v>
      </c>
      <c r="D1620" s="35">
        <f t="shared" si="520"/>
        <v>7</v>
      </c>
      <c r="E1620" s="35">
        <f t="shared" si="520"/>
        <v>2008</v>
      </c>
      <c r="F1620" s="35">
        <v>0.979132</v>
      </c>
      <c r="G1620" s="35">
        <v>3.73</v>
      </c>
      <c r="H1620" s="35">
        <v>5.5289999999999999</v>
      </c>
      <c r="I1620" s="35">
        <v>0.2</v>
      </c>
      <c r="J1620" s="43">
        <f t="shared" si="523"/>
        <v>0.18400000000000002</v>
      </c>
      <c r="K1620" s="35">
        <f t="shared" si="521"/>
        <v>184.15850222</v>
      </c>
    </row>
    <row r="1621" spans="2:11" x14ac:dyDescent="0.25">
      <c r="B1621" s="35" t="str">
        <f t="shared" si="522"/>
        <v>B2_7_2009</v>
      </c>
      <c r="C1621" s="35" t="s">
        <v>73</v>
      </c>
      <c r="D1621" s="35">
        <f t="shared" si="520"/>
        <v>7</v>
      </c>
      <c r="E1621" s="35">
        <f t="shared" si="520"/>
        <v>2009</v>
      </c>
      <c r="F1621" s="35">
        <v>0.979132</v>
      </c>
      <c r="G1621" s="35">
        <v>3.73</v>
      </c>
      <c r="H1621" s="35">
        <v>5.5289999999999999</v>
      </c>
      <c r="I1621" s="35">
        <v>0.2</v>
      </c>
      <c r="J1621" s="43">
        <f t="shared" si="523"/>
        <v>0.18400000000000002</v>
      </c>
      <c r="K1621" s="35">
        <f t="shared" si="521"/>
        <v>184.15850222</v>
      </c>
    </row>
    <row r="1622" spans="2:11" x14ac:dyDescent="0.25">
      <c r="B1622" s="35" t="str">
        <f t="shared" si="522"/>
        <v>B2_7_2010</v>
      </c>
      <c r="C1622" s="35" t="s">
        <v>73</v>
      </c>
      <c r="D1622" s="35">
        <f t="shared" si="520"/>
        <v>7</v>
      </c>
      <c r="E1622" s="35">
        <f t="shared" si="520"/>
        <v>2010</v>
      </c>
      <c r="F1622" s="35">
        <v>0.979132</v>
      </c>
      <c r="G1622" s="35">
        <v>3.73</v>
      </c>
      <c r="H1622" s="35">
        <v>5.5289999999999999</v>
      </c>
      <c r="I1622" s="35">
        <v>0.2</v>
      </c>
      <c r="J1622" s="43">
        <f t="shared" si="523"/>
        <v>0.18400000000000002</v>
      </c>
      <c r="K1622" s="35">
        <f t="shared" si="521"/>
        <v>184.15850222</v>
      </c>
    </row>
    <row r="1623" spans="2:11" x14ac:dyDescent="0.25">
      <c r="B1623" s="35" t="str">
        <f t="shared" si="522"/>
        <v>B2_7_2011</v>
      </c>
      <c r="C1623" s="35" t="s">
        <v>73</v>
      </c>
      <c r="D1623" s="35">
        <f t="shared" si="520"/>
        <v>7</v>
      </c>
      <c r="E1623" s="35">
        <f t="shared" si="520"/>
        <v>2011</v>
      </c>
      <c r="F1623" s="35">
        <v>0.979132</v>
      </c>
      <c r="G1623" s="35">
        <v>3.73</v>
      </c>
      <c r="H1623" s="35">
        <v>5.5289999999999999</v>
      </c>
      <c r="I1623" s="35">
        <v>0.2</v>
      </c>
      <c r="J1623" s="43">
        <f t="shared" si="523"/>
        <v>0.18400000000000002</v>
      </c>
      <c r="K1623" s="35">
        <f t="shared" si="521"/>
        <v>184.15850222</v>
      </c>
    </row>
    <row r="1624" spans="2:11" x14ac:dyDescent="0.25">
      <c r="B1624" s="35" t="str">
        <f t="shared" si="522"/>
        <v>B2_7_2012</v>
      </c>
      <c r="C1624" s="35" t="s">
        <v>73</v>
      </c>
      <c r="D1624" s="35">
        <f t="shared" si="520"/>
        <v>7</v>
      </c>
      <c r="E1624" s="35">
        <f t="shared" si="520"/>
        <v>2012</v>
      </c>
      <c r="F1624" s="35">
        <v>0.979132</v>
      </c>
      <c r="G1624" s="35">
        <v>3.73</v>
      </c>
      <c r="H1624" s="35">
        <v>4.085</v>
      </c>
      <c r="I1624" s="35">
        <v>0.08</v>
      </c>
      <c r="J1624" s="43">
        <f t="shared" si="523"/>
        <v>7.3599999999999999E-2</v>
      </c>
      <c r="K1624" s="35">
        <f t="shared" si="521"/>
        <v>184.15850222</v>
      </c>
    </row>
    <row r="1625" spans="2:11" x14ac:dyDescent="0.25">
      <c r="B1625" s="35" t="str">
        <f t="shared" si="522"/>
        <v>B2_7_2013</v>
      </c>
      <c r="C1625" s="35" t="s">
        <v>73</v>
      </c>
      <c r="D1625" s="35">
        <f t="shared" si="520"/>
        <v>7</v>
      </c>
      <c r="E1625" s="35">
        <f t="shared" si="520"/>
        <v>2013</v>
      </c>
      <c r="F1625" s="35">
        <v>0.979132</v>
      </c>
      <c r="G1625" s="35">
        <v>3.73</v>
      </c>
      <c r="H1625" s="35">
        <v>4.085</v>
      </c>
      <c r="I1625" s="35">
        <v>0.08</v>
      </c>
      <c r="J1625" s="43">
        <f t="shared" si="523"/>
        <v>7.3599999999999999E-2</v>
      </c>
      <c r="K1625" s="35">
        <f t="shared" si="521"/>
        <v>184.15850222</v>
      </c>
    </row>
    <row r="1626" spans="2:11" x14ac:dyDescent="0.25">
      <c r="B1626" s="35" t="str">
        <f t="shared" si="522"/>
        <v>B2_7_2014</v>
      </c>
      <c r="C1626" s="35" t="s">
        <v>73</v>
      </c>
      <c r="D1626" s="35">
        <f t="shared" ref="D1626:E1689" si="524">D1194</f>
        <v>7</v>
      </c>
      <c r="E1626" s="35">
        <f t="shared" si="524"/>
        <v>2014</v>
      </c>
      <c r="F1626" s="35">
        <v>0.979132</v>
      </c>
      <c r="G1626" s="35">
        <v>3.73</v>
      </c>
      <c r="H1626" s="35">
        <v>4.085</v>
      </c>
      <c r="I1626" s="35">
        <v>0.08</v>
      </c>
      <c r="J1626" s="43">
        <f t="shared" si="523"/>
        <v>7.3599999999999999E-2</v>
      </c>
      <c r="K1626" s="35">
        <f t="shared" ref="K1626:K1689" si="525">K1194</f>
        <v>184.15850222</v>
      </c>
    </row>
    <row r="1627" spans="2:11" x14ac:dyDescent="0.25">
      <c r="B1627" s="35" t="str">
        <f t="shared" si="522"/>
        <v>B2_7_2015</v>
      </c>
      <c r="C1627" s="35" t="s">
        <v>73</v>
      </c>
      <c r="D1627" s="35">
        <f t="shared" si="524"/>
        <v>7</v>
      </c>
      <c r="E1627" s="35">
        <f t="shared" si="524"/>
        <v>2015</v>
      </c>
      <c r="F1627" s="35">
        <v>0.979132</v>
      </c>
      <c r="G1627" s="35">
        <v>3.73</v>
      </c>
      <c r="H1627" s="35">
        <v>4.085</v>
      </c>
      <c r="I1627" s="35">
        <v>0.08</v>
      </c>
      <c r="J1627" s="43">
        <f t="shared" si="523"/>
        <v>7.3599999999999999E-2</v>
      </c>
      <c r="K1627" s="35">
        <f t="shared" si="525"/>
        <v>184.15850222</v>
      </c>
    </row>
    <row r="1628" spans="2:11" x14ac:dyDescent="0.25">
      <c r="B1628" s="35" t="str">
        <f t="shared" si="522"/>
        <v>B2_7_2016</v>
      </c>
      <c r="C1628" s="35" t="s">
        <v>73</v>
      </c>
      <c r="D1628" s="35">
        <f t="shared" si="524"/>
        <v>7</v>
      </c>
      <c r="E1628" s="35">
        <f t="shared" si="524"/>
        <v>2016</v>
      </c>
      <c r="F1628" s="35">
        <v>0.979132</v>
      </c>
      <c r="G1628" s="35">
        <v>3.73</v>
      </c>
      <c r="H1628" s="35">
        <v>4.085</v>
      </c>
      <c r="I1628" s="35">
        <v>0.08</v>
      </c>
      <c r="J1628" s="43">
        <f t="shared" si="523"/>
        <v>7.3599999999999999E-2</v>
      </c>
      <c r="K1628" s="35">
        <f t="shared" si="525"/>
        <v>184.15850222</v>
      </c>
    </row>
    <row r="1629" spans="2:11" x14ac:dyDescent="0.25">
      <c r="B1629" s="35" t="str">
        <f t="shared" si="522"/>
        <v>B2_7_2017</v>
      </c>
      <c r="C1629" s="35" t="s">
        <v>73</v>
      </c>
      <c r="D1629" s="35">
        <f t="shared" si="524"/>
        <v>7</v>
      </c>
      <c r="E1629" s="35">
        <f t="shared" si="524"/>
        <v>2017</v>
      </c>
      <c r="F1629" s="35">
        <v>0.214526466</v>
      </c>
      <c r="G1629" s="35">
        <v>3.73</v>
      </c>
      <c r="H1629" s="35">
        <v>1.3</v>
      </c>
      <c r="I1629" s="35">
        <v>0.03</v>
      </c>
      <c r="J1629" s="43">
        <f t="shared" si="523"/>
        <v>2.76E-2</v>
      </c>
      <c r="K1629" s="35">
        <f t="shared" si="525"/>
        <v>184.15850222</v>
      </c>
    </row>
    <row r="1630" spans="2:11" x14ac:dyDescent="0.25">
      <c r="B1630" s="35" t="str">
        <f t="shared" si="522"/>
        <v>B2_7_2018</v>
      </c>
      <c r="C1630" s="35" t="s">
        <v>73</v>
      </c>
      <c r="D1630" s="35">
        <f t="shared" si="524"/>
        <v>7</v>
      </c>
      <c r="E1630" s="35">
        <f t="shared" si="524"/>
        <v>2018</v>
      </c>
      <c r="F1630" s="35">
        <v>0.214526466</v>
      </c>
      <c r="G1630" s="35">
        <v>3.73</v>
      </c>
      <c r="H1630" s="35">
        <v>1.3</v>
      </c>
      <c r="I1630" s="35">
        <v>0.03</v>
      </c>
      <c r="J1630" s="43">
        <f t="shared" si="523"/>
        <v>2.76E-2</v>
      </c>
      <c r="K1630" s="35">
        <f t="shared" si="525"/>
        <v>184.15850222</v>
      </c>
    </row>
    <row r="1631" spans="2:11" x14ac:dyDescent="0.25">
      <c r="B1631" s="35" t="str">
        <f t="shared" si="522"/>
        <v>B2_7_2019</v>
      </c>
      <c r="C1631" s="35" t="s">
        <v>73</v>
      </c>
      <c r="D1631" s="35">
        <f t="shared" si="524"/>
        <v>7</v>
      </c>
      <c r="E1631" s="35">
        <f t="shared" si="524"/>
        <v>2019</v>
      </c>
      <c r="F1631" s="35">
        <v>0.214526466</v>
      </c>
      <c r="G1631" s="35">
        <v>3.73</v>
      </c>
      <c r="H1631" s="35">
        <v>1.3</v>
      </c>
      <c r="I1631" s="35">
        <v>0.03</v>
      </c>
      <c r="J1631" s="43">
        <f t="shared" si="523"/>
        <v>2.76E-2</v>
      </c>
      <c r="K1631" s="35">
        <f t="shared" si="525"/>
        <v>184.15850222</v>
      </c>
    </row>
    <row r="1632" spans="2:11" x14ac:dyDescent="0.25">
      <c r="B1632" s="35" t="str">
        <f t="shared" si="522"/>
        <v>B2_7_2020</v>
      </c>
      <c r="C1632" s="35" t="s">
        <v>73</v>
      </c>
      <c r="D1632" s="35">
        <f t="shared" si="524"/>
        <v>7</v>
      </c>
      <c r="E1632" s="35">
        <f t="shared" si="524"/>
        <v>2020</v>
      </c>
      <c r="F1632" s="35">
        <v>0.214526466</v>
      </c>
      <c r="G1632" s="35">
        <v>3.73</v>
      </c>
      <c r="H1632" s="35">
        <v>1.3</v>
      </c>
      <c r="I1632" s="35">
        <v>0.03</v>
      </c>
      <c r="J1632" s="43">
        <f t="shared" si="523"/>
        <v>2.76E-2</v>
      </c>
      <c r="K1632" s="35">
        <f t="shared" si="525"/>
        <v>184.15850222</v>
      </c>
    </row>
    <row r="1633" spans="2:11" x14ac:dyDescent="0.25">
      <c r="B1633" s="35" t="str">
        <f t="shared" si="522"/>
        <v>B2_8_1969</v>
      </c>
      <c r="C1633" s="35" t="s">
        <v>73</v>
      </c>
      <c r="D1633" s="35">
        <f t="shared" si="524"/>
        <v>8</v>
      </c>
      <c r="E1633" s="35">
        <f t="shared" si="524"/>
        <v>1969</v>
      </c>
      <c r="F1633" s="35">
        <v>1.8142739999999997</v>
      </c>
      <c r="G1633" s="35">
        <v>4.3260000000000005</v>
      </c>
      <c r="H1633" s="35">
        <v>14</v>
      </c>
      <c r="I1633" s="35">
        <v>0.62159999999999993</v>
      </c>
      <c r="J1633" s="43">
        <f t="shared" si="523"/>
        <v>0.57187199999999994</v>
      </c>
      <c r="K1633" s="35">
        <f t="shared" si="525"/>
        <v>184.15850222</v>
      </c>
    </row>
    <row r="1634" spans="2:11" x14ac:dyDescent="0.25">
      <c r="B1634" s="35" t="str">
        <f t="shared" si="522"/>
        <v>B2_8_1970</v>
      </c>
      <c r="C1634" s="35" t="s">
        <v>73</v>
      </c>
      <c r="D1634" s="35">
        <f t="shared" si="524"/>
        <v>8</v>
      </c>
      <c r="E1634" s="35">
        <f t="shared" si="524"/>
        <v>1970</v>
      </c>
      <c r="F1634" s="35">
        <v>1.8142739999999997</v>
      </c>
      <c r="G1634" s="35">
        <v>4.3260000000000005</v>
      </c>
      <c r="H1634" s="35">
        <v>14</v>
      </c>
      <c r="I1634" s="35">
        <v>0.62159999999999993</v>
      </c>
      <c r="J1634" s="43">
        <f t="shared" si="523"/>
        <v>0.57187199999999994</v>
      </c>
      <c r="K1634" s="35">
        <f t="shared" si="525"/>
        <v>184.15850222</v>
      </c>
    </row>
    <row r="1635" spans="2:11" x14ac:dyDescent="0.25">
      <c r="B1635" s="35" t="str">
        <f t="shared" si="522"/>
        <v>B2_8_1971</v>
      </c>
      <c r="C1635" s="35" t="s">
        <v>73</v>
      </c>
      <c r="D1635" s="35">
        <f t="shared" si="524"/>
        <v>8</v>
      </c>
      <c r="E1635" s="35">
        <f t="shared" si="524"/>
        <v>1971</v>
      </c>
      <c r="F1635" s="35">
        <v>1.511895</v>
      </c>
      <c r="G1635" s="35">
        <v>4.3260000000000005</v>
      </c>
      <c r="H1635" s="35">
        <v>13</v>
      </c>
      <c r="I1635" s="35">
        <v>0.5292</v>
      </c>
      <c r="J1635" s="43">
        <f t="shared" si="523"/>
        <v>0.48686400000000002</v>
      </c>
      <c r="K1635" s="35">
        <f t="shared" si="525"/>
        <v>184.15850222</v>
      </c>
    </row>
    <row r="1636" spans="2:11" x14ac:dyDescent="0.25">
      <c r="B1636" s="35" t="str">
        <f t="shared" si="522"/>
        <v>B2_8_1972</v>
      </c>
      <c r="C1636" s="35" t="s">
        <v>73</v>
      </c>
      <c r="D1636" s="35">
        <f t="shared" si="524"/>
        <v>8</v>
      </c>
      <c r="E1636" s="35">
        <f t="shared" si="524"/>
        <v>1972</v>
      </c>
      <c r="F1636" s="35">
        <v>1.511895</v>
      </c>
      <c r="G1636" s="35">
        <v>4.3260000000000005</v>
      </c>
      <c r="H1636" s="35">
        <v>13</v>
      </c>
      <c r="I1636" s="35">
        <v>0.5292</v>
      </c>
      <c r="J1636" s="43">
        <f t="shared" si="523"/>
        <v>0.48686400000000002</v>
      </c>
      <c r="K1636" s="35">
        <f t="shared" si="525"/>
        <v>184.15850222</v>
      </c>
    </row>
    <row r="1637" spans="2:11" x14ac:dyDescent="0.25">
      <c r="B1637" s="35" t="str">
        <f t="shared" si="522"/>
        <v>B2_8_1973</v>
      </c>
      <c r="C1637" s="35" t="s">
        <v>73</v>
      </c>
      <c r="D1637" s="35">
        <f t="shared" si="524"/>
        <v>8</v>
      </c>
      <c r="E1637" s="35">
        <f t="shared" si="524"/>
        <v>1973</v>
      </c>
      <c r="F1637" s="35">
        <v>1.511895</v>
      </c>
      <c r="G1637" s="35">
        <v>4.3260000000000005</v>
      </c>
      <c r="H1637" s="35">
        <v>13</v>
      </c>
      <c r="I1637" s="35">
        <v>0.5292</v>
      </c>
      <c r="J1637" s="43">
        <f t="shared" si="523"/>
        <v>0.48686400000000002</v>
      </c>
      <c r="K1637" s="35">
        <f t="shared" si="525"/>
        <v>184.15850222</v>
      </c>
    </row>
    <row r="1638" spans="2:11" x14ac:dyDescent="0.25">
      <c r="B1638" s="35" t="str">
        <f t="shared" si="522"/>
        <v>B2_8_1974</v>
      </c>
      <c r="C1638" s="35" t="s">
        <v>73</v>
      </c>
      <c r="D1638" s="35">
        <f t="shared" si="524"/>
        <v>8</v>
      </c>
      <c r="E1638" s="35">
        <f t="shared" si="524"/>
        <v>1974</v>
      </c>
      <c r="F1638" s="35">
        <v>1.511895</v>
      </c>
      <c r="G1638" s="35">
        <v>4.3260000000000005</v>
      </c>
      <c r="H1638" s="35">
        <v>13</v>
      </c>
      <c r="I1638" s="35">
        <v>0.5292</v>
      </c>
      <c r="J1638" s="43">
        <f t="shared" si="523"/>
        <v>0.48686400000000002</v>
      </c>
      <c r="K1638" s="35">
        <f t="shared" si="525"/>
        <v>184.15850222</v>
      </c>
    </row>
    <row r="1639" spans="2:11" x14ac:dyDescent="0.25">
      <c r="B1639" s="35" t="str">
        <f t="shared" si="522"/>
        <v>B2_8_1975</v>
      </c>
      <c r="C1639" s="35" t="s">
        <v>73</v>
      </c>
      <c r="D1639" s="35">
        <f t="shared" si="524"/>
        <v>8</v>
      </c>
      <c r="E1639" s="35">
        <f t="shared" si="524"/>
        <v>1975</v>
      </c>
      <c r="F1639" s="35">
        <v>1.511895</v>
      </c>
      <c r="G1639" s="35">
        <v>4.3260000000000005</v>
      </c>
      <c r="H1639" s="35">
        <v>13</v>
      </c>
      <c r="I1639" s="35">
        <v>0.5292</v>
      </c>
      <c r="J1639" s="43">
        <f t="shared" si="523"/>
        <v>0.48686400000000002</v>
      </c>
      <c r="K1639" s="35">
        <f t="shared" si="525"/>
        <v>184.15850222</v>
      </c>
    </row>
    <row r="1640" spans="2:11" x14ac:dyDescent="0.25">
      <c r="B1640" s="35" t="str">
        <f t="shared" si="522"/>
        <v>B2_8_1976</v>
      </c>
      <c r="C1640" s="35" t="s">
        <v>73</v>
      </c>
      <c r="D1640" s="35">
        <f t="shared" si="524"/>
        <v>8</v>
      </c>
      <c r="E1640" s="35">
        <f t="shared" si="524"/>
        <v>1976</v>
      </c>
      <c r="F1640" s="35">
        <v>1.511895</v>
      </c>
      <c r="G1640" s="35">
        <v>4.3260000000000005</v>
      </c>
      <c r="H1640" s="35">
        <v>13</v>
      </c>
      <c r="I1640" s="35">
        <v>0.5292</v>
      </c>
      <c r="J1640" s="43">
        <f t="shared" si="523"/>
        <v>0.48686400000000002</v>
      </c>
      <c r="K1640" s="35">
        <f t="shared" si="525"/>
        <v>184.15850222</v>
      </c>
    </row>
    <row r="1641" spans="2:11" x14ac:dyDescent="0.25">
      <c r="B1641" s="35" t="str">
        <f t="shared" si="522"/>
        <v>B2_8_1977</v>
      </c>
      <c r="C1641" s="35" t="s">
        <v>73</v>
      </c>
      <c r="D1641" s="35">
        <f t="shared" si="524"/>
        <v>8</v>
      </c>
      <c r="E1641" s="35">
        <f t="shared" si="524"/>
        <v>1977</v>
      </c>
      <c r="F1641" s="35">
        <v>1.511895</v>
      </c>
      <c r="G1641" s="35">
        <v>4.3260000000000005</v>
      </c>
      <c r="H1641" s="35">
        <v>13</v>
      </c>
      <c r="I1641" s="35">
        <v>0.5292</v>
      </c>
      <c r="J1641" s="43">
        <f t="shared" si="523"/>
        <v>0.48686400000000002</v>
      </c>
      <c r="K1641" s="35">
        <f t="shared" si="525"/>
        <v>184.15850222</v>
      </c>
    </row>
    <row r="1642" spans="2:11" x14ac:dyDescent="0.25">
      <c r="B1642" s="35" t="str">
        <f t="shared" si="522"/>
        <v>B2_8_1978</v>
      </c>
      <c r="C1642" s="35" t="s">
        <v>73</v>
      </c>
      <c r="D1642" s="35">
        <f t="shared" si="524"/>
        <v>8</v>
      </c>
      <c r="E1642" s="35">
        <f t="shared" si="524"/>
        <v>1978</v>
      </c>
      <c r="F1642" s="35">
        <v>1.511895</v>
      </c>
      <c r="G1642" s="35">
        <v>4.3260000000000005</v>
      </c>
      <c r="H1642" s="35">
        <v>13</v>
      </c>
      <c r="I1642" s="35">
        <v>0.5292</v>
      </c>
      <c r="J1642" s="43">
        <f t="shared" si="523"/>
        <v>0.48686400000000002</v>
      </c>
      <c r="K1642" s="35">
        <f t="shared" si="525"/>
        <v>184.15850222</v>
      </c>
    </row>
    <row r="1643" spans="2:11" x14ac:dyDescent="0.25">
      <c r="B1643" s="35" t="str">
        <f t="shared" si="522"/>
        <v>B2_8_1979</v>
      </c>
      <c r="C1643" s="35" t="s">
        <v>73</v>
      </c>
      <c r="D1643" s="35">
        <f t="shared" si="524"/>
        <v>8</v>
      </c>
      <c r="E1643" s="35">
        <f t="shared" si="524"/>
        <v>1979</v>
      </c>
      <c r="F1643" s="35">
        <v>1.3679049999999997</v>
      </c>
      <c r="G1643" s="35">
        <v>4.3260000000000005</v>
      </c>
      <c r="H1643" s="35">
        <v>12</v>
      </c>
      <c r="I1643" s="35">
        <v>0.44519999999999998</v>
      </c>
      <c r="J1643" s="43">
        <f t="shared" si="523"/>
        <v>0.409584</v>
      </c>
      <c r="K1643" s="35">
        <f t="shared" si="525"/>
        <v>184.15850222</v>
      </c>
    </row>
    <row r="1644" spans="2:11" x14ac:dyDescent="0.25">
      <c r="B1644" s="35" t="str">
        <f t="shared" si="522"/>
        <v>B2_8_1980</v>
      </c>
      <c r="C1644" s="35" t="s">
        <v>73</v>
      </c>
      <c r="D1644" s="35">
        <f t="shared" si="524"/>
        <v>8</v>
      </c>
      <c r="E1644" s="35">
        <f t="shared" si="524"/>
        <v>1980</v>
      </c>
      <c r="F1644" s="35">
        <v>1.3679049999999997</v>
      </c>
      <c r="G1644" s="35">
        <v>4.3260000000000005</v>
      </c>
      <c r="H1644" s="35">
        <v>12</v>
      </c>
      <c r="I1644" s="35">
        <v>0.44519999999999998</v>
      </c>
      <c r="J1644" s="43">
        <f t="shared" si="523"/>
        <v>0.409584</v>
      </c>
      <c r="K1644" s="35">
        <f t="shared" si="525"/>
        <v>184.15850222</v>
      </c>
    </row>
    <row r="1645" spans="2:11" x14ac:dyDescent="0.25">
      <c r="B1645" s="35" t="str">
        <f t="shared" si="522"/>
        <v>B2_8_1981</v>
      </c>
      <c r="C1645" s="35" t="s">
        <v>73</v>
      </c>
      <c r="D1645" s="35">
        <f t="shared" si="524"/>
        <v>8</v>
      </c>
      <c r="E1645" s="35">
        <f t="shared" si="524"/>
        <v>1981</v>
      </c>
      <c r="F1645" s="35">
        <v>1.3679049999999997</v>
      </c>
      <c r="G1645" s="35">
        <v>4.3260000000000005</v>
      </c>
      <c r="H1645" s="35">
        <v>12</v>
      </c>
      <c r="I1645" s="35">
        <v>0.44519999999999998</v>
      </c>
      <c r="J1645" s="43">
        <f t="shared" si="523"/>
        <v>0.409584</v>
      </c>
      <c r="K1645" s="35">
        <f t="shared" si="525"/>
        <v>184.15850222</v>
      </c>
    </row>
    <row r="1646" spans="2:11" x14ac:dyDescent="0.25">
      <c r="B1646" s="35" t="str">
        <f t="shared" si="522"/>
        <v>B2_8_1982</v>
      </c>
      <c r="C1646" s="35" t="s">
        <v>73</v>
      </c>
      <c r="D1646" s="35">
        <f t="shared" si="524"/>
        <v>8</v>
      </c>
      <c r="E1646" s="35">
        <f t="shared" si="524"/>
        <v>1982</v>
      </c>
      <c r="F1646" s="35">
        <v>1.3679049999999997</v>
      </c>
      <c r="G1646" s="35">
        <v>4.3260000000000005</v>
      </c>
      <c r="H1646" s="35">
        <v>12</v>
      </c>
      <c r="I1646" s="35">
        <v>0.44519999999999998</v>
      </c>
      <c r="J1646" s="43">
        <f t="shared" si="523"/>
        <v>0.409584</v>
      </c>
      <c r="K1646" s="35">
        <f t="shared" si="525"/>
        <v>184.15850222</v>
      </c>
    </row>
    <row r="1647" spans="2:11" x14ac:dyDescent="0.25">
      <c r="B1647" s="35" t="str">
        <f t="shared" si="522"/>
        <v>B2_8_1983</v>
      </c>
      <c r="C1647" s="35" t="s">
        <v>73</v>
      </c>
      <c r="D1647" s="35">
        <f t="shared" si="524"/>
        <v>8</v>
      </c>
      <c r="E1647" s="35">
        <f t="shared" si="524"/>
        <v>1983</v>
      </c>
      <c r="F1647" s="35">
        <v>1.3679049999999997</v>
      </c>
      <c r="G1647" s="35">
        <v>4.3260000000000005</v>
      </c>
      <c r="H1647" s="35">
        <v>12</v>
      </c>
      <c r="I1647" s="35">
        <v>0.44519999999999998</v>
      </c>
      <c r="J1647" s="43">
        <f t="shared" si="523"/>
        <v>0.409584</v>
      </c>
      <c r="K1647" s="35">
        <f t="shared" si="525"/>
        <v>184.15850222</v>
      </c>
    </row>
    <row r="1648" spans="2:11" x14ac:dyDescent="0.25">
      <c r="B1648" s="35" t="str">
        <f t="shared" si="522"/>
        <v>B2_8_1984</v>
      </c>
      <c r="C1648" s="35" t="s">
        <v>73</v>
      </c>
      <c r="D1648" s="35">
        <f t="shared" si="524"/>
        <v>8</v>
      </c>
      <c r="E1648" s="35">
        <f t="shared" si="524"/>
        <v>1984</v>
      </c>
      <c r="F1648" s="35">
        <v>1.2959099999999999</v>
      </c>
      <c r="G1648" s="35">
        <v>4.3260000000000005</v>
      </c>
      <c r="H1648" s="35">
        <v>11</v>
      </c>
      <c r="I1648" s="35">
        <v>0.44519999999999998</v>
      </c>
      <c r="J1648" s="43">
        <f t="shared" si="523"/>
        <v>0.409584</v>
      </c>
      <c r="K1648" s="35">
        <f t="shared" si="525"/>
        <v>184.15850222</v>
      </c>
    </row>
    <row r="1649" spans="2:11" x14ac:dyDescent="0.25">
      <c r="B1649" s="35" t="str">
        <f t="shared" si="522"/>
        <v>B2_8_1985</v>
      </c>
      <c r="C1649" s="35" t="s">
        <v>73</v>
      </c>
      <c r="D1649" s="35">
        <f t="shared" si="524"/>
        <v>8</v>
      </c>
      <c r="E1649" s="35">
        <f t="shared" si="524"/>
        <v>1985</v>
      </c>
      <c r="F1649" s="35">
        <v>1.2959099999999999</v>
      </c>
      <c r="G1649" s="35">
        <v>4.3260000000000005</v>
      </c>
      <c r="H1649" s="35">
        <v>11</v>
      </c>
      <c r="I1649" s="35">
        <v>0.44519999999999998</v>
      </c>
      <c r="J1649" s="43">
        <f t="shared" si="523"/>
        <v>0.409584</v>
      </c>
      <c r="K1649" s="35">
        <f t="shared" si="525"/>
        <v>184.15850222</v>
      </c>
    </row>
    <row r="1650" spans="2:11" x14ac:dyDescent="0.25">
      <c r="B1650" s="35" t="str">
        <f t="shared" si="522"/>
        <v>B2_8_1986</v>
      </c>
      <c r="C1650" s="35" t="s">
        <v>73</v>
      </c>
      <c r="D1650" s="35">
        <f t="shared" si="524"/>
        <v>8</v>
      </c>
      <c r="E1650" s="35">
        <f t="shared" si="524"/>
        <v>1986</v>
      </c>
      <c r="F1650" s="35">
        <v>1.2959099999999999</v>
      </c>
      <c r="G1650" s="35">
        <v>4.3260000000000005</v>
      </c>
      <c r="H1650" s="35">
        <v>11</v>
      </c>
      <c r="I1650" s="35">
        <v>0.44519999999999998</v>
      </c>
      <c r="J1650" s="43">
        <f t="shared" si="523"/>
        <v>0.409584</v>
      </c>
      <c r="K1650" s="35">
        <f t="shared" si="525"/>
        <v>184.15850222</v>
      </c>
    </row>
    <row r="1651" spans="2:11" x14ac:dyDescent="0.25">
      <c r="B1651" s="35" t="str">
        <f t="shared" si="522"/>
        <v>B2_8_1987</v>
      </c>
      <c r="C1651" s="35" t="s">
        <v>73</v>
      </c>
      <c r="D1651" s="35">
        <f t="shared" si="524"/>
        <v>8</v>
      </c>
      <c r="E1651" s="35">
        <f t="shared" si="524"/>
        <v>1987</v>
      </c>
      <c r="F1651" s="35">
        <v>1.2095159999999998</v>
      </c>
      <c r="G1651" s="35">
        <v>4.2229999999999999</v>
      </c>
      <c r="H1651" s="35">
        <v>11</v>
      </c>
      <c r="I1651" s="35">
        <v>0.44519999999999998</v>
      </c>
      <c r="J1651" s="43">
        <f t="shared" si="523"/>
        <v>0.409584</v>
      </c>
      <c r="K1651" s="35">
        <f t="shared" si="525"/>
        <v>184.15850222</v>
      </c>
    </row>
    <row r="1652" spans="2:11" x14ac:dyDescent="0.25">
      <c r="B1652" s="35" t="str">
        <f t="shared" si="522"/>
        <v>B2_8_1988</v>
      </c>
      <c r="C1652" s="35" t="s">
        <v>73</v>
      </c>
      <c r="D1652" s="35">
        <f t="shared" si="524"/>
        <v>8</v>
      </c>
      <c r="E1652" s="35">
        <f t="shared" si="524"/>
        <v>1988</v>
      </c>
      <c r="F1652" s="35">
        <v>1.2095159999999998</v>
      </c>
      <c r="G1652" s="35">
        <v>4.2229999999999999</v>
      </c>
      <c r="H1652" s="35">
        <v>11</v>
      </c>
      <c r="I1652" s="35">
        <v>0.44519999999999998</v>
      </c>
      <c r="J1652" s="43">
        <f t="shared" si="523"/>
        <v>0.409584</v>
      </c>
      <c r="K1652" s="35">
        <f t="shared" si="525"/>
        <v>184.15850222</v>
      </c>
    </row>
    <row r="1653" spans="2:11" x14ac:dyDescent="0.25">
      <c r="B1653" s="35" t="str">
        <f t="shared" si="522"/>
        <v>B2_8_1989</v>
      </c>
      <c r="C1653" s="35" t="s">
        <v>73</v>
      </c>
      <c r="D1653" s="35">
        <f t="shared" si="524"/>
        <v>8</v>
      </c>
      <c r="E1653" s="35">
        <f t="shared" si="524"/>
        <v>1989</v>
      </c>
      <c r="F1653" s="35">
        <v>1.2095159999999998</v>
      </c>
      <c r="G1653" s="35">
        <v>4.2229999999999999</v>
      </c>
      <c r="H1653" s="35">
        <v>11</v>
      </c>
      <c r="I1653" s="35">
        <v>0.44519999999999998</v>
      </c>
      <c r="J1653" s="43">
        <f t="shared" si="523"/>
        <v>0.409584</v>
      </c>
      <c r="K1653" s="35">
        <f t="shared" si="525"/>
        <v>184.15850222</v>
      </c>
    </row>
    <row r="1654" spans="2:11" x14ac:dyDescent="0.25">
      <c r="B1654" s="35" t="str">
        <f t="shared" si="522"/>
        <v>B2_8_1990</v>
      </c>
      <c r="C1654" s="35" t="s">
        <v>73</v>
      </c>
      <c r="D1654" s="35">
        <f t="shared" si="524"/>
        <v>8</v>
      </c>
      <c r="E1654" s="35">
        <f t="shared" si="524"/>
        <v>1990</v>
      </c>
      <c r="F1654" s="35">
        <v>1.2095159999999998</v>
      </c>
      <c r="G1654" s="35">
        <v>4.2229999999999999</v>
      </c>
      <c r="H1654" s="35">
        <v>11</v>
      </c>
      <c r="I1654" s="35">
        <v>0.44519999999999998</v>
      </c>
      <c r="J1654" s="43">
        <f t="shared" si="523"/>
        <v>0.409584</v>
      </c>
      <c r="K1654" s="35">
        <f t="shared" si="525"/>
        <v>184.15850222</v>
      </c>
    </row>
    <row r="1655" spans="2:11" x14ac:dyDescent="0.25">
      <c r="B1655" s="35" t="str">
        <f t="shared" si="522"/>
        <v>B2_8_1991</v>
      </c>
      <c r="C1655" s="35" t="s">
        <v>73</v>
      </c>
      <c r="D1655" s="35">
        <f t="shared" si="524"/>
        <v>8</v>
      </c>
      <c r="E1655" s="35">
        <f t="shared" si="524"/>
        <v>1991</v>
      </c>
      <c r="F1655" s="35">
        <v>1.2095159999999998</v>
      </c>
      <c r="G1655" s="35">
        <v>4.2229999999999999</v>
      </c>
      <c r="H1655" s="35">
        <v>11</v>
      </c>
      <c r="I1655" s="35">
        <v>0.44519999999999998</v>
      </c>
      <c r="J1655" s="43">
        <f t="shared" si="523"/>
        <v>0.409584</v>
      </c>
      <c r="K1655" s="35">
        <f t="shared" si="525"/>
        <v>184.15850222</v>
      </c>
    </row>
    <row r="1656" spans="2:11" x14ac:dyDescent="0.25">
      <c r="B1656" s="35" t="str">
        <f t="shared" si="522"/>
        <v>B2_8_1992</v>
      </c>
      <c r="C1656" s="35" t="s">
        <v>73</v>
      </c>
      <c r="D1656" s="35">
        <f t="shared" si="524"/>
        <v>8</v>
      </c>
      <c r="E1656" s="35">
        <f t="shared" si="524"/>
        <v>1992</v>
      </c>
      <c r="F1656" s="35">
        <v>1.2095159999999998</v>
      </c>
      <c r="G1656" s="35">
        <v>4.2229999999999999</v>
      </c>
      <c r="H1656" s="35">
        <v>11</v>
      </c>
      <c r="I1656" s="35">
        <v>0.44519999999999998</v>
      </c>
      <c r="J1656" s="43">
        <f t="shared" si="523"/>
        <v>0.409584</v>
      </c>
      <c r="K1656" s="35">
        <f t="shared" si="525"/>
        <v>184.15850222</v>
      </c>
    </row>
    <row r="1657" spans="2:11" x14ac:dyDescent="0.25">
      <c r="B1657" s="35" t="str">
        <f t="shared" si="522"/>
        <v>B2_8_1993</v>
      </c>
      <c r="C1657" s="35" t="s">
        <v>73</v>
      </c>
      <c r="D1657" s="35">
        <f t="shared" si="524"/>
        <v>8</v>
      </c>
      <c r="E1657" s="35">
        <f t="shared" si="524"/>
        <v>1993</v>
      </c>
      <c r="F1657" s="35">
        <v>1.2095159999999998</v>
      </c>
      <c r="G1657" s="35">
        <v>4.2229999999999999</v>
      </c>
      <c r="H1657" s="35">
        <v>11</v>
      </c>
      <c r="I1657" s="35">
        <v>0.44519999999999998</v>
      </c>
      <c r="J1657" s="43">
        <f t="shared" si="523"/>
        <v>0.409584</v>
      </c>
      <c r="K1657" s="35">
        <f t="shared" si="525"/>
        <v>184.15850222</v>
      </c>
    </row>
    <row r="1658" spans="2:11" x14ac:dyDescent="0.25">
      <c r="B1658" s="35" t="str">
        <f t="shared" si="522"/>
        <v>B2_8_1994</v>
      </c>
      <c r="C1658" s="35" t="s">
        <v>73</v>
      </c>
      <c r="D1658" s="35">
        <f t="shared" si="524"/>
        <v>8</v>
      </c>
      <c r="E1658" s="35">
        <f t="shared" si="524"/>
        <v>1994</v>
      </c>
      <c r="F1658" s="35">
        <v>1.2095159999999998</v>
      </c>
      <c r="G1658" s="35">
        <v>4.2229999999999999</v>
      </c>
      <c r="H1658" s="35">
        <v>11</v>
      </c>
      <c r="I1658" s="35">
        <v>0.44519999999999998</v>
      </c>
      <c r="J1658" s="43">
        <f t="shared" si="523"/>
        <v>0.409584</v>
      </c>
      <c r="K1658" s="35">
        <f t="shared" si="525"/>
        <v>184.15850222</v>
      </c>
    </row>
    <row r="1659" spans="2:11" x14ac:dyDescent="0.25">
      <c r="B1659" s="35" t="str">
        <f t="shared" si="522"/>
        <v>B2_8_1995</v>
      </c>
      <c r="C1659" s="35" t="s">
        <v>73</v>
      </c>
      <c r="D1659" s="35">
        <f t="shared" si="524"/>
        <v>8</v>
      </c>
      <c r="E1659" s="35">
        <f t="shared" si="524"/>
        <v>1995</v>
      </c>
      <c r="F1659" s="35">
        <v>1.2095159999999998</v>
      </c>
      <c r="G1659" s="35">
        <v>4.2229999999999999</v>
      </c>
      <c r="H1659" s="35">
        <v>11</v>
      </c>
      <c r="I1659" s="35">
        <v>0.44519999999999998</v>
      </c>
      <c r="J1659" s="43">
        <f t="shared" si="523"/>
        <v>0.409584</v>
      </c>
      <c r="K1659" s="35">
        <f t="shared" si="525"/>
        <v>184.15850222</v>
      </c>
    </row>
    <row r="1660" spans="2:11" x14ac:dyDescent="0.25">
      <c r="B1660" s="35" t="str">
        <f t="shared" si="522"/>
        <v>B2_8_1996</v>
      </c>
      <c r="C1660" s="35" t="s">
        <v>73</v>
      </c>
      <c r="D1660" s="35">
        <f t="shared" si="524"/>
        <v>8</v>
      </c>
      <c r="E1660" s="35">
        <f t="shared" si="524"/>
        <v>1996</v>
      </c>
      <c r="F1660" s="35">
        <v>1.2095159999999998</v>
      </c>
      <c r="G1660" s="35">
        <v>4.2229999999999999</v>
      </c>
      <c r="H1660" s="35">
        <v>11</v>
      </c>
      <c r="I1660" s="35">
        <v>0.44519999999999998</v>
      </c>
      <c r="J1660" s="43">
        <f t="shared" si="523"/>
        <v>0.409584</v>
      </c>
      <c r="K1660" s="35">
        <f t="shared" si="525"/>
        <v>184.15850222</v>
      </c>
    </row>
    <row r="1661" spans="2:11" x14ac:dyDescent="0.25">
      <c r="B1661" s="35" t="str">
        <f t="shared" si="522"/>
        <v>B2_8_1997</v>
      </c>
      <c r="C1661" s="35" t="s">
        <v>73</v>
      </c>
      <c r="D1661" s="35">
        <f t="shared" si="524"/>
        <v>8</v>
      </c>
      <c r="E1661" s="35">
        <f t="shared" si="524"/>
        <v>1997</v>
      </c>
      <c r="F1661" s="35">
        <v>1.2095159999999998</v>
      </c>
      <c r="G1661" s="35">
        <v>4.2229999999999999</v>
      </c>
      <c r="H1661" s="35">
        <v>11</v>
      </c>
      <c r="I1661" s="35">
        <v>0.44519999999999998</v>
      </c>
      <c r="J1661" s="43">
        <f t="shared" si="523"/>
        <v>0.409584</v>
      </c>
      <c r="K1661" s="35">
        <f t="shared" si="525"/>
        <v>184.15850222</v>
      </c>
    </row>
    <row r="1662" spans="2:11" x14ac:dyDescent="0.25">
      <c r="B1662" s="35" t="str">
        <f t="shared" si="522"/>
        <v>B2_8_1998</v>
      </c>
      <c r="C1662" s="35" t="s">
        <v>73</v>
      </c>
      <c r="D1662" s="35">
        <f t="shared" si="524"/>
        <v>8</v>
      </c>
      <c r="E1662" s="35">
        <f t="shared" si="524"/>
        <v>1998</v>
      </c>
      <c r="F1662" s="35">
        <v>1.2095159999999998</v>
      </c>
      <c r="G1662" s="35">
        <v>4.2229999999999999</v>
      </c>
      <c r="H1662" s="35">
        <v>11</v>
      </c>
      <c r="I1662" s="35">
        <v>0.44519999999999998</v>
      </c>
      <c r="J1662" s="43">
        <f t="shared" si="523"/>
        <v>0.409584</v>
      </c>
      <c r="K1662" s="35">
        <f t="shared" si="525"/>
        <v>184.15850222</v>
      </c>
    </row>
    <row r="1663" spans="2:11" x14ac:dyDescent="0.25">
      <c r="B1663" s="35" t="str">
        <f t="shared" si="522"/>
        <v>B2_8_1999</v>
      </c>
      <c r="C1663" s="35" t="s">
        <v>73</v>
      </c>
      <c r="D1663" s="35">
        <f t="shared" si="524"/>
        <v>8</v>
      </c>
      <c r="E1663" s="35">
        <f t="shared" si="524"/>
        <v>1999</v>
      </c>
      <c r="F1663" s="35">
        <v>0.979132</v>
      </c>
      <c r="G1663" s="35">
        <v>2.7810000000000001</v>
      </c>
      <c r="H1663" s="35">
        <v>8.17</v>
      </c>
      <c r="I1663" s="35">
        <v>0.31919999999999998</v>
      </c>
      <c r="J1663" s="43">
        <f t="shared" si="523"/>
        <v>0.29366399999999998</v>
      </c>
      <c r="K1663" s="35">
        <f t="shared" si="525"/>
        <v>184.15850222</v>
      </c>
    </row>
    <row r="1664" spans="2:11" x14ac:dyDescent="0.25">
      <c r="B1664" s="35" t="str">
        <f t="shared" si="522"/>
        <v>B2_8_2000</v>
      </c>
      <c r="C1664" s="35" t="s">
        <v>73</v>
      </c>
      <c r="D1664" s="35">
        <f t="shared" si="524"/>
        <v>8</v>
      </c>
      <c r="E1664" s="35">
        <f t="shared" si="524"/>
        <v>2000</v>
      </c>
      <c r="F1664" s="35">
        <v>0.979132</v>
      </c>
      <c r="G1664" s="35">
        <v>2.7810000000000001</v>
      </c>
      <c r="H1664" s="35">
        <v>7.3100000000000005</v>
      </c>
      <c r="I1664" s="35">
        <v>0.31919999999999998</v>
      </c>
      <c r="J1664" s="43">
        <f t="shared" si="523"/>
        <v>0.29366399999999998</v>
      </c>
      <c r="K1664" s="35">
        <f t="shared" si="525"/>
        <v>184.15850222</v>
      </c>
    </row>
    <row r="1665" spans="2:11" x14ac:dyDescent="0.25">
      <c r="B1665" s="35" t="str">
        <f t="shared" si="522"/>
        <v>B2_8_2001</v>
      </c>
      <c r="C1665" s="35" t="s">
        <v>73</v>
      </c>
      <c r="D1665" s="35">
        <f t="shared" si="524"/>
        <v>8</v>
      </c>
      <c r="E1665" s="35">
        <f t="shared" si="524"/>
        <v>2001</v>
      </c>
      <c r="F1665" s="35">
        <v>0.979132</v>
      </c>
      <c r="G1665" s="35">
        <v>2.7810000000000001</v>
      </c>
      <c r="H1665" s="35">
        <v>7.3100000000000005</v>
      </c>
      <c r="I1665" s="35">
        <v>0.31919999999999998</v>
      </c>
      <c r="J1665" s="43">
        <f t="shared" si="523"/>
        <v>0.29366399999999998</v>
      </c>
      <c r="K1665" s="35">
        <f t="shared" si="525"/>
        <v>184.15850222</v>
      </c>
    </row>
    <row r="1666" spans="2:11" x14ac:dyDescent="0.25">
      <c r="B1666" s="35" t="str">
        <f t="shared" si="522"/>
        <v>B2_8_2002</v>
      </c>
      <c r="C1666" s="35" t="s">
        <v>73</v>
      </c>
      <c r="D1666" s="35">
        <f t="shared" si="524"/>
        <v>8</v>
      </c>
      <c r="E1666" s="35">
        <f t="shared" si="524"/>
        <v>2002</v>
      </c>
      <c r="F1666" s="35">
        <v>0.979132</v>
      </c>
      <c r="G1666" s="35">
        <v>2.7810000000000001</v>
      </c>
      <c r="H1666" s="35">
        <v>7.3100000000000005</v>
      </c>
      <c r="I1666" s="35">
        <v>0.31919999999999998</v>
      </c>
      <c r="J1666" s="43">
        <f t="shared" si="523"/>
        <v>0.29366399999999998</v>
      </c>
      <c r="K1666" s="35">
        <f t="shared" si="525"/>
        <v>184.15850222</v>
      </c>
    </row>
    <row r="1667" spans="2:11" x14ac:dyDescent="0.25">
      <c r="B1667" s="35" t="str">
        <f t="shared" si="522"/>
        <v>B2_8_2003</v>
      </c>
      <c r="C1667" s="35" t="s">
        <v>73</v>
      </c>
      <c r="D1667" s="35">
        <f t="shared" si="524"/>
        <v>8</v>
      </c>
      <c r="E1667" s="35">
        <f t="shared" si="524"/>
        <v>2003</v>
      </c>
      <c r="F1667" s="35">
        <v>0.979132</v>
      </c>
      <c r="G1667" s="35">
        <v>2.7810000000000001</v>
      </c>
      <c r="H1667" s="35">
        <v>7.3100000000000005</v>
      </c>
      <c r="I1667" s="35">
        <v>0.31919999999999998</v>
      </c>
      <c r="J1667" s="43">
        <f t="shared" si="523"/>
        <v>0.29366399999999998</v>
      </c>
      <c r="K1667" s="35">
        <f t="shared" si="525"/>
        <v>184.15850222</v>
      </c>
    </row>
    <row r="1668" spans="2:11" x14ac:dyDescent="0.25">
      <c r="B1668" s="35" t="str">
        <f t="shared" si="522"/>
        <v>B2_8_2004</v>
      </c>
      <c r="C1668" s="35" t="s">
        <v>73</v>
      </c>
      <c r="D1668" s="35">
        <f t="shared" si="524"/>
        <v>8</v>
      </c>
      <c r="E1668" s="35">
        <f t="shared" si="524"/>
        <v>2004</v>
      </c>
      <c r="F1668" s="35">
        <v>0.979132</v>
      </c>
      <c r="G1668" s="35">
        <v>2.7810000000000001</v>
      </c>
      <c r="H1668" s="35">
        <v>7.3100000000000005</v>
      </c>
      <c r="I1668" s="35">
        <v>0.31919999999999998</v>
      </c>
      <c r="J1668" s="43">
        <f t="shared" si="523"/>
        <v>0.29366399999999998</v>
      </c>
      <c r="K1668" s="35">
        <f t="shared" si="525"/>
        <v>184.15850222</v>
      </c>
    </row>
    <row r="1669" spans="2:11" x14ac:dyDescent="0.25">
      <c r="B1669" s="35" t="str">
        <f t="shared" si="522"/>
        <v>B2_8_2005</v>
      </c>
      <c r="C1669" s="35" t="s">
        <v>73</v>
      </c>
      <c r="D1669" s="35">
        <f t="shared" si="524"/>
        <v>8</v>
      </c>
      <c r="E1669" s="35">
        <f t="shared" si="524"/>
        <v>2005</v>
      </c>
      <c r="F1669" s="35">
        <v>0.979132</v>
      </c>
      <c r="G1669" s="35">
        <v>2.7810000000000001</v>
      </c>
      <c r="H1669" s="35">
        <v>7.3100000000000005</v>
      </c>
      <c r="I1669" s="35">
        <v>0.31919999999999998</v>
      </c>
      <c r="J1669" s="43">
        <f t="shared" si="523"/>
        <v>0.29366399999999998</v>
      </c>
      <c r="K1669" s="35">
        <f t="shared" si="525"/>
        <v>184.15850222</v>
      </c>
    </row>
    <row r="1670" spans="2:11" x14ac:dyDescent="0.25">
      <c r="B1670" s="35" t="str">
        <f t="shared" si="522"/>
        <v>B2_8_2006</v>
      </c>
      <c r="C1670" s="35" t="s">
        <v>73</v>
      </c>
      <c r="D1670" s="35">
        <f t="shared" si="524"/>
        <v>8</v>
      </c>
      <c r="E1670" s="35">
        <f t="shared" si="524"/>
        <v>2006</v>
      </c>
      <c r="F1670" s="35">
        <v>0.979132</v>
      </c>
      <c r="G1670" s="35">
        <v>2.7810000000000001</v>
      </c>
      <c r="H1670" s="35">
        <v>7.3100000000000005</v>
      </c>
      <c r="I1670" s="35">
        <v>0.31919999999999998</v>
      </c>
      <c r="J1670" s="43">
        <f t="shared" si="523"/>
        <v>0.29366399999999998</v>
      </c>
      <c r="K1670" s="35">
        <f t="shared" si="525"/>
        <v>184.15850222</v>
      </c>
    </row>
    <row r="1671" spans="2:11" x14ac:dyDescent="0.25">
      <c r="B1671" s="35" t="str">
        <f t="shared" si="522"/>
        <v>B2_8_2007</v>
      </c>
      <c r="C1671" s="35" t="s">
        <v>73</v>
      </c>
      <c r="D1671" s="35">
        <f t="shared" si="524"/>
        <v>8</v>
      </c>
      <c r="E1671" s="35">
        <f t="shared" si="524"/>
        <v>2007</v>
      </c>
      <c r="F1671" s="35">
        <v>0.979132</v>
      </c>
      <c r="G1671" s="35">
        <v>3.73</v>
      </c>
      <c r="H1671" s="35">
        <v>5.5289999999999999</v>
      </c>
      <c r="I1671" s="35">
        <v>0.2</v>
      </c>
      <c r="J1671" s="43">
        <f t="shared" si="523"/>
        <v>0.18400000000000002</v>
      </c>
      <c r="K1671" s="35">
        <f t="shared" si="525"/>
        <v>184.15850222</v>
      </c>
    </row>
    <row r="1672" spans="2:11" x14ac:dyDescent="0.25">
      <c r="B1672" s="35" t="str">
        <f t="shared" si="522"/>
        <v>B2_8_2008</v>
      </c>
      <c r="C1672" s="35" t="s">
        <v>73</v>
      </c>
      <c r="D1672" s="35">
        <f t="shared" si="524"/>
        <v>8</v>
      </c>
      <c r="E1672" s="35">
        <f t="shared" si="524"/>
        <v>2008</v>
      </c>
      <c r="F1672" s="35">
        <v>0.979132</v>
      </c>
      <c r="G1672" s="35">
        <v>3.73</v>
      </c>
      <c r="H1672" s="35">
        <v>5.5289999999999999</v>
      </c>
      <c r="I1672" s="35">
        <v>0.2</v>
      </c>
      <c r="J1672" s="43">
        <f t="shared" si="523"/>
        <v>0.18400000000000002</v>
      </c>
      <c r="K1672" s="35">
        <f t="shared" si="525"/>
        <v>184.15850222</v>
      </c>
    </row>
    <row r="1673" spans="2:11" x14ac:dyDescent="0.25">
      <c r="B1673" s="35" t="str">
        <f t="shared" si="522"/>
        <v>B2_8_2009</v>
      </c>
      <c r="C1673" s="35" t="s">
        <v>73</v>
      </c>
      <c r="D1673" s="35">
        <f t="shared" si="524"/>
        <v>8</v>
      </c>
      <c r="E1673" s="35">
        <f t="shared" si="524"/>
        <v>2009</v>
      </c>
      <c r="F1673" s="35">
        <v>0.979132</v>
      </c>
      <c r="G1673" s="35">
        <v>3.73</v>
      </c>
      <c r="H1673" s="35">
        <v>5.5289999999999999</v>
      </c>
      <c r="I1673" s="35">
        <v>0.2</v>
      </c>
      <c r="J1673" s="43">
        <f t="shared" si="523"/>
        <v>0.18400000000000002</v>
      </c>
      <c r="K1673" s="35">
        <f t="shared" si="525"/>
        <v>184.15850222</v>
      </c>
    </row>
    <row r="1674" spans="2:11" x14ac:dyDescent="0.25">
      <c r="B1674" s="35" t="str">
        <f t="shared" ref="B1674:B1737" si="526">C1674&amp;"_"&amp;D1674&amp;"_"&amp;E1674</f>
        <v>B2_8_2010</v>
      </c>
      <c r="C1674" s="35" t="s">
        <v>73</v>
      </c>
      <c r="D1674" s="35">
        <f t="shared" si="524"/>
        <v>8</v>
      </c>
      <c r="E1674" s="35">
        <f t="shared" si="524"/>
        <v>2010</v>
      </c>
      <c r="F1674" s="35">
        <v>0.979132</v>
      </c>
      <c r="G1674" s="35">
        <v>3.73</v>
      </c>
      <c r="H1674" s="35">
        <v>5.5289999999999999</v>
      </c>
      <c r="I1674" s="35">
        <v>0.2</v>
      </c>
      <c r="J1674" s="43">
        <f t="shared" ref="J1674:J1737" si="527">0.92*I1674</f>
        <v>0.18400000000000002</v>
      </c>
      <c r="K1674" s="35">
        <f t="shared" si="525"/>
        <v>184.15850222</v>
      </c>
    </row>
    <row r="1675" spans="2:11" x14ac:dyDescent="0.25">
      <c r="B1675" s="35" t="str">
        <f t="shared" si="526"/>
        <v>B2_8_2011</v>
      </c>
      <c r="C1675" s="35" t="s">
        <v>73</v>
      </c>
      <c r="D1675" s="35">
        <f t="shared" si="524"/>
        <v>8</v>
      </c>
      <c r="E1675" s="35">
        <f t="shared" si="524"/>
        <v>2011</v>
      </c>
      <c r="F1675" s="35">
        <v>0.979132</v>
      </c>
      <c r="G1675" s="35">
        <v>3.73</v>
      </c>
      <c r="H1675" s="35">
        <v>5.5289999999999999</v>
      </c>
      <c r="I1675" s="35">
        <v>0.2</v>
      </c>
      <c r="J1675" s="43">
        <f t="shared" si="527"/>
        <v>0.18400000000000002</v>
      </c>
      <c r="K1675" s="35">
        <f t="shared" si="525"/>
        <v>184.15850222</v>
      </c>
    </row>
    <row r="1676" spans="2:11" x14ac:dyDescent="0.25">
      <c r="B1676" s="35" t="str">
        <f t="shared" si="526"/>
        <v>B2_8_2012</v>
      </c>
      <c r="C1676" s="35" t="s">
        <v>73</v>
      </c>
      <c r="D1676" s="35">
        <f t="shared" si="524"/>
        <v>8</v>
      </c>
      <c r="E1676" s="35">
        <f t="shared" si="524"/>
        <v>2012</v>
      </c>
      <c r="F1676" s="35">
        <v>0.979132</v>
      </c>
      <c r="G1676" s="35">
        <v>3.73</v>
      </c>
      <c r="H1676" s="35">
        <v>5.5289999999999999</v>
      </c>
      <c r="I1676" s="35">
        <v>0.2</v>
      </c>
      <c r="J1676" s="43">
        <f t="shared" si="527"/>
        <v>0.18400000000000002</v>
      </c>
      <c r="K1676" s="35">
        <f t="shared" si="525"/>
        <v>184.15850222</v>
      </c>
    </row>
    <row r="1677" spans="2:11" x14ac:dyDescent="0.25">
      <c r="B1677" s="35" t="str">
        <f t="shared" si="526"/>
        <v>B2_8_2013</v>
      </c>
      <c r="C1677" s="35" t="s">
        <v>73</v>
      </c>
      <c r="D1677" s="35">
        <f t="shared" si="524"/>
        <v>8</v>
      </c>
      <c r="E1677" s="35">
        <f t="shared" si="524"/>
        <v>2013</v>
      </c>
      <c r="F1677" s="35">
        <v>0.979132</v>
      </c>
      <c r="G1677" s="35">
        <v>3.73</v>
      </c>
      <c r="H1677" s="35">
        <v>4.37</v>
      </c>
      <c r="I1677" s="35">
        <v>0.1</v>
      </c>
      <c r="J1677" s="43">
        <f t="shared" si="527"/>
        <v>9.2000000000000012E-2</v>
      </c>
      <c r="K1677" s="35">
        <f t="shared" si="525"/>
        <v>184.15850222</v>
      </c>
    </row>
    <row r="1678" spans="2:11" x14ac:dyDescent="0.25">
      <c r="B1678" s="35" t="str">
        <f t="shared" si="526"/>
        <v>B2_8_2014</v>
      </c>
      <c r="C1678" s="35" t="s">
        <v>73</v>
      </c>
      <c r="D1678" s="35">
        <f t="shared" si="524"/>
        <v>8</v>
      </c>
      <c r="E1678" s="35">
        <f t="shared" si="524"/>
        <v>2014</v>
      </c>
      <c r="F1678" s="35">
        <v>0.979132</v>
      </c>
      <c r="G1678" s="35">
        <v>3.73</v>
      </c>
      <c r="H1678" s="35">
        <v>4.37</v>
      </c>
      <c r="I1678" s="35">
        <v>0.1</v>
      </c>
      <c r="J1678" s="43">
        <f t="shared" si="527"/>
        <v>9.2000000000000012E-2</v>
      </c>
      <c r="K1678" s="35">
        <f t="shared" si="525"/>
        <v>184.15850222</v>
      </c>
    </row>
    <row r="1679" spans="2:11" x14ac:dyDescent="0.25">
      <c r="B1679" s="35" t="str">
        <f t="shared" si="526"/>
        <v>B2_8_2015</v>
      </c>
      <c r="C1679" s="35" t="s">
        <v>73</v>
      </c>
      <c r="D1679" s="35">
        <f t="shared" si="524"/>
        <v>8</v>
      </c>
      <c r="E1679" s="35">
        <f t="shared" si="524"/>
        <v>2015</v>
      </c>
      <c r="F1679" s="35">
        <v>0.979132</v>
      </c>
      <c r="G1679" s="35">
        <v>3.73</v>
      </c>
      <c r="H1679" s="35">
        <v>4.37</v>
      </c>
      <c r="I1679" s="35">
        <v>0.1</v>
      </c>
      <c r="J1679" s="43">
        <f t="shared" si="527"/>
        <v>9.2000000000000012E-2</v>
      </c>
      <c r="K1679" s="35">
        <f t="shared" si="525"/>
        <v>184.15850222</v>
      </c>
    </row>
    <row r="1680" spans="2:11" x14ac:dyDescent="0.25">
      <c r="B1680" s="35" t="str">
        <f t="shared" si="526"/>
        <v>B2_8_2016</v>
      </c>
      <c r="C1680" s="35" t="s">
        <v>73</v>
      </c>
      <c r="D1680" s="35">
        <f t="shared" si="524"/>
        <v>8</v>
      </c>
      <c r="E1680" s="35">
        <f t="shared" si="524"/>
        <v>2016</v>
      </c>
      <c r="F1680" s="35">
        <v>0.214526466</v>
      </c>
      <c r="G1680" s="35">
        <v>3.73</v>
      </c>
      <c r="H1680" s="35">
        <v>1.3</v>
      </c>
      <c r="I1680" s="35">
        <v>0.03</v>
      </c>
      <c r="J1680" s="43">
        <f t="shared" si="527"/>
        <v>2.76E-2</v>
      </c>
      <c r="K1680" s="35">
        <f t="shared" si="525"/>
        <v>184.15850222</v>
      </c>
    </row>
    <row r="1681" spans="2:11" x14ac:dyDescent="0.25">
      <c r="B1681" s="35" t="str">
        <f t="shared" si="526"/>
        <v>B2_8_2017</v>
      </c>
      <c r="C1681" s="35" t="s">
        <v>73</v>
      </c>
      <c r="D1681" s="35">
        <f t="shared" si="524"/>
        <v>8</v>
      </c>
      <c r="E1681" s="35">
        <f t="shared" si="524"/>
        <v>2017</v>
      </c>
      <c r="F1681" s="35">
        <v>0.214526466</v>
      </c>
      <c r="G1681" s="35">
        <v>3.73</v>
      </c>
      <c r="H1681" s="35">
        <v>1.3</v>
      </c>
      <c r="I1681" s="35">
        <v>0.03</v>
      </c>
      <c r="J1681" s="43">
        <f t="shared" si="527"/>
        <v>2.76E-2</v>
      </c>
      <c r="K1681" s="35">
        <f t="shared" si="525"/>
        <v>184.15850222</v>
      </c>
    </row>
    <row r="1682" spans="2:11" x14ac:dyDescent="0.25">
      <c r="B1682" s="35" t="str">
        <f t="shared" si="526"/>
        <v>B2_8_2018</v>
      </c>
      <c r="C1682" s="35" t="s">
        <v>73</v>
      </c>
      <c r="D1682" s="35">
        <f t="shared" si="524"/>
        <v>8</v>
      </c>
      <c r="E1682" s="35">
        <f t="shared" si="524"/>
        <v>2018</v>
      </c>
      <c r="F1682" s="35">
        <v>0.214526466</v>
      </c>
      <c r="G1682" s="35">
        <v>3.73</v>
      </c>
      <c r="H1682" s="35">
        <v>1.3</v>
      </c>
      <c r="I1682" s="35">
        <v>0.03</v>
      </c>
      <c r="J1682" s="43">
        <f t="shared" si="527"/>
        <v>2.76E-2</v>
      </c>
      <c r="K1682" s="35">
        <f t="shared" si="525"/>
        <v>184.15850222</v>
      </c>
    </row>
    <row r="1683" spans="2:11" x14ac:dyDescent="0.25">
      <c r="B1683" s="35" t="str">
        <f t="shared" si="526"/>
        <v>B2_8_2019</v>
      </c>
      <c r="C1683" s="35" t="s">
        <v>73</v>
      </c>
      <c r="D1683" s="35">
        <f t="shared" si="524"/>
        <v>8</v>
      </c>
      <c r="E1683" s="35">
        <f t="shared" si="524"/>
        <v>2019</v>
      </c>
      <c r="F1683" s="35">
        <v>0.214526466</v>
      </c>
      <c r="G1683" s="35">
        <v>3.73</v>
      </c>
      <c r="H1683" s="35">
        <v>1.3</v>
      </c>
      <c r="I1683" s="35">
        <v>0.03</v>
      </c>
      <c r="J1683" s="43">
        <f t="shared" si="527"/>
        <v>2.76E-2</v>
      </c>
      <c r="K1683" s="35">
        <f t="shared" si="525"/>
        <v>184.15850222</v>
      </c>
    </row>
    <row r="1684" spans="2:11" x14ac:dyDescent="0.25">
      <c r="B1684" s="35" t="str">
        <f t="shared" si="526"/>
        <v>B2_8_2020</v>
      </c>
      <c r="C1684" s="35" t="s">
        <v>73</v>
      </c>
      <c r="D1684" s="35">
        <f t="shared" si="524"/>
        <v>8</v>
      </c>
      <c r="E1684" s="35">
        <f t="shared" si="524"/>
        <v>2020</v>
      </c>
      <c r="F1684" s="35">
        <v>0.214526466</v>
      </c>
      <c r="G1684" s="35">
        <v>3.73</v>
      </c>
      <c r="H1684" s="35">
        <v>1.3</v>
      </c>
      <c r="I1684" s="35">
        <v>0.03</v>
      </c>
      <c r="J1684" s="43">
        <f t="shared" si="527"/>
        <v>2.76E-2</v>
      </c>
      <c r="K1684" s="35">
        <f t="shared" si="525"/>
        <v>184.15850222</v>
      </c>
    </row>
    <row r="1685" spans="2:11" x14ac:dyDescent="0.25">
      <c r="B1685" s="35" t="str">
        <f t="shared" si="526"/>
        <v>B2_9_1969</v>
      </c>
      <c r="C1685" s="35" t="s">
        <v>73</v>
      </c>
      <c r="D1685" s="35">
        <f t="shared" si="524"/>
        <v>9</v>
      </c>
      <c r="E1685" s="35">
        <f t="shared" si="524"/>
        <v>1969</v>
      </c>
      <c r="F1685" s="35">
        <v>1.8142739999999997</v>
      </c>
      <c r="G1685" s="35">
        <v>4.3260000000000005</v>
      </c>
      <c r="H1685" s="35">
        <v>14</v>
      </c>
      <c r="I1685" s="35">
        <v>0.62159999999999993</v>
      </c>
      <c r="J1685" s="43">
        <f t="shared" si="527"/>
        <v>0.57187199999999994</v>
      </c>
      <c r="K1685" s="35">
        <f t="shared" si="525"/>
        <v>184.15850222</v>
      </c>
    </row>
    <row r="1686" spans="2:11" x14ac:dyDescent="0.25">
      <c r="B1686" s="35" t="str">
        <f t="shared" si="526"/>
        <v>B2_9_1970</v>
      </c>
      <c r="C1686" s="35" t="s">
        <v>73</v>
      </c>
      <c r="D1686" s="35">
        <f t="shared" si="524"/>
        <v>9</v>
      </c>
      <c r="E1686" s="35">
        <f t="shared" si="524"/>
        <v>1970</v>
      </c>
      <c r="F1686" s="35">
        <v>1.8142739999999997</v>
      </c>
      <c r="G1686" s="35">
        <v>4.3260000000000005</v>
      </c>
      <c r="H1686" s="35">
        <v>14</v>
      </c>
      <c r="I1686" s="35">
        <v>0.62159999999999993</v>
      </c>
      <c r="J1686" s="43">
        <f t="shared" si="527"/>
        <v>0.57187199999999994</v>
      </c>
      <c r="K1686" s="35">
        <f t="shared" si="525"/>
        <v>184.15850222</v>
      </c>
    </row>
    <row r="1687" spans="2:11" x14ac:dyDescent="0.25">
      <c r="B1687" s="35" t="str">
        <f t="shared" si="526"/>
        <v>B2_9_1971</v>
      </c>
      <c r="C1687" s="35" t="s">
        <v>73</v>
      </c>
      <c r="D1687" s="35">
        <f t="shared" si="524"/>
        <v>9</v>
      </c>
      <c r="E1687" s="35">
        <f t="shared" si="524"/>
        <v>1971</v>
      </c>
      <c r="F1687" s="35">
        <v>1.511895</v>
      </c>
      <c r="G1687" s="35">
        <v>4.3260000000000005</v>
      </c>
      <c r="H1687" s="35">
        <v>13</v>
      </c>
      <c r="I1687" s="35">
        <v>0.5292</v>
      </c>
      <c r="J1687" s="43">
        <f t="shared" si="527"/>
        <v>0.48686400000000002</v>
      </c>
      <c r="K1687" s="35">
        <f t="shared" si="525"/>
        <v>184.15850222</v>
      </c>
    </row>
    <row r="1688" spans="2:11" x14ac:dyDescent="0.25">
      <c r="B1688" s="35" t="str">
        <f t="shared" si="526"/>
        <v>B2_9_1972</v>
      </c>
      <c r="C1688" s="35" t="s">
        <v>73</v>
      </c>
      <c r="D1688" s="35">
        <f t="shared" si="524"/>
        <v>9</v>
      </c>
      <c r="E1688" s="35">
        <f t="shared" si="524"/>
        <v>1972</v>
      </c>
      <c r="F1688" s="35">
        <v>1.511895</v>
      </c>
      <c r="G1688" s="35">
        <v>4.3260000000000005</v>
      </c>
      <c r="H1688" s="35">
        <v>13</v>
      </c>
      <c r="I1688" s="35">
        <v>0.5292</v>
      </c>
      <c r="J1688" s="43">
        <f t="shared" si="527"/>
        <v>0.48686400000000002</v>
      </c>
      <c r="K1688" s="35">
        <f t="shared" si="525"/>
        <v>184.15850222</v>
      </c>
    </row>
    <row r="1689" spans="2:11" x14ac:dyDescent="0.25">
      <c r="B1689" s="35" t="str">
        <f t="shared" si="526"/>
        <v>B2_9_1973</v>
      </c>
      <c r="C1689" s="35" t="s">
        <v>73</v>
      </c>
      <c r="D1689" s="35">
        <f t="shared" si="524"/>
        <v>9</v>
      </c>
      <c r="E1689" s="35">
        <f t="shared" si="524"/>
        <v>1973</v>
      </c>
      <c r="F1689" s="35">
        <v>1.511895</v>
      </c>
      <c r="G1689" s="35">
        <v>4.3260000000000005</v>
      </c>
      <c r="H1689" s="35">
        <v>13</v>
      </c>
      <c r="I1689" s="35">
        <v>0.5292</v>
      </c>
      <c r="J1689" s="43">
        <f t="shared" si="527"/>
        <v>0.48686400000000002</v>
      </c>
      <c r="K1689" s="35">
        <f t="shared" si="525"/>
        <v>184.15850222</v>
      </c>
    </row>
    <row r="1690" spans="2:11" x14ac:dyDescent="0.25">
      <c r="B1690" s="35" t="str">
        <f t="shared" si="526"/>
        <v>B2_9_1974</v>
      </c>
      <c r="C1690" s="35" t="s">
        <v>73</v>
      </c>
      <c r="D1690" s="35">
        <f t="shared" ref="D1690:E1736" si="528">D1258</f>
        <v>9</v>
      </c>
      <c r="E1690" s="35">
        <f t="shared" si="528"/>
        <v>1974</v>
      </c>
      <c r="F1690" s="35">
        <v>1.511895</v>
      </c>
      <c r="G1690" s="35">
        <v>4.3260000000000005</v>
      </c>
      <c r="H1690" s="35">
        <v>13</v>
      </c>
      <c r="I1690" s="35">
        <v>0.5292</v>
      </c>
      <c r="J1690" s="43">
        <f t="shared" si="527"/>
        <v>0.48686400000000002</v>
      </c>
      <c r="K1690" s="35">
        <f t="shared" ref="K1690:K1736" si="529">K1258</f>
        <v>184.15850222</v>
      </c>
    </row>
    <row r="1691" spans="2:11" x14ac:dyDescent="0.25">
      <c r="B1691" s="35" t="str">
        <f t="shared" si="526"/>
        <v>B2_9_1975</v>
      </c>
      <c r="C1691" s="35" t="s">
        <v>73</v>
      </c>
      <c r="D1691" s="35">
        <f t="shared" si="528"/>
        <v>9</v>
      </c>
      <c r="E1691" s="35">
        <f t="shared" si="528"/>
        <v>1975</v>
      </c>
      <c r="F1691" s="35">
        <v>1.511895</v>
      </c>
      <c r="G1691" s="35">
        <v>4.3260000000000005</v>
      </c>
      <c r="H1691" s="35">
        <v>13</v>
      </c>
      <c r="I1691" s="35">
        <v>0.5292</v>
      </c>
      <c r="J1691" s="43">
        <f t="shared" si="527"/>
        <v>0.48686400000000002</v>
      </c>
      <c r="K1691" s="35">
        <f t="shared" si="529"/>
        <v>184.15850222</v>
      </c>
    </row>
    <row r="1692" spans="2:11" x14ac:dyDescent="0.25">
      <c r="B1692" s="35" t="str">
        <f t="shared" si="526"/>
        <v>B2_9_1976</v>
      </c>
      <c r="C1692" s="35" t="s">
        <v>73</v>
      </c>
      <c r="D1692" s="35">
        <f t="shared" si="528"/>
        <v>9</v>
      </c>
      <c r="E1692" s="35">
        <f t="shared" si="528"/>
        <v>1976</v>
      </c>
      <c r="F1692" s="35">
        <v>1.511895</v>
      </c>
      <c r="G1692" s="35">
        <v>4.3260000000000005</v>
      </c>
      <c r="H1692" s="35">
        <v>13</v>
      </c>
      <c r="I1692" s="35">
        <v>0.5292</v>
      </c>
      <c r="J1692" s="43">
        <f t="shared" si="527"/>
        <v>0.48686400000000002</v>
      </c>
      <c r="K1692" s="35">
        <f t="shared" si="529"/>
        <v>184.15850222</v>
      </c>
    </row>
    <row r="1693" spans="2:11" x14ac:dyDescent="0.25">
      <c r="B1693" s="35" t="str">
        <f t="shared" si="526"/>
        <v>B2_9_1977</v>
      </c>
      <c r="C1693" s="35" t="s">
        <v>73</v>
      </c>
      <c r="D1693" s="35">
        <f t="shared" si="528"/>
        <v>9</v>
      </c>
      <c r="E1693" s="35">
        <f t="shared" si="528"/>
        <v>1977</v>
      </c>
      <c r="F1693" s="35">
        <v>1.511895</v>
      </c>
      <c r="G1693" s="35">
        <v>4.3260000000000005</v>
      </c>
      <c r="H1693" s="35">
        <v>13</v>
      </c>
      <c r="I1693" s="35">
        <v>0.5292</v>
      </c>
      <c r="J1693" s="43">
        <f t="shared" si="527"/>
        <v>0.48686400000000002</v>
      </c>
      <c r="K1693" s="35">
        <f t="shared" si="529"/>
        <v>184.15850222</v>
      </c>
    </row>
    <row r="1694" spans="2:11" x14ac:dyDescent="0.25">
      <c r="B1694" s="35" t="str">
        <f t="shared" si="526"/>
        <v>B2_9_1978</v>
      </c>
      <c r="C1694" s="35" t="s">
        <v>73</v>
      </c>
      <c r="D1694" s="35">
        <f t="shared" si="528"/>
        <v>9</v>
      </c>
      <c r="E1694" s="35">
        <f t="shared" si="528"/>
        <v>1978</v>
      </c>
      <c r="F1694" s="35">
        <v>1.511895</v>
      </c>
      <c r="G1694" s="35">
        <v>4.3260000000000005</v>
      </c>
      <c r="H1694" s="35">
        <v>13</v>
      </c>
      <c r="I1694" s="35">
        <v>0.5292</v>
      </c>
      <c r="J1694" s="43">
        <f t="shared" si="527"/>
        <v>0.48686400000000002</v>
      </c>
      <c r="K1694" s="35">
        <f t="shared" si="529"/>
        <v>184.15850222</v>
      </c>
    </row>
    <row r="1695" spans="2:11" x14ac:dyDescent="0.25">
      <c r="B1695" s="35" t="str">
        <f t="shared" si="526"/>
        <v>B2_9_1979</v>
      </c>
      <c r="C1695" s="35" t="s">
        <v>73</v>
      </c>
      <c r="D1695" s="35">
        <f t="shared" si="528"/>
        <v>9</v>
      </c>
      <c r="E1695" s="35">
        <f t="shared" si="528"/>
        <v>1979</v>
      </c>
      <c r="F1695" s="35">
        <v>1.3679049999999997</v>
      </c>
      <c r="G1695" s="35">
        <v>4.3260000000000005</v>
      </c>
      <c r="H1695" s="35">
        <v>12</v>
      </c>
      <c r="I1695" s="35">
        <v>0.44519999999999998</v>
      </c>
      <c r="J1695" s="43">
        <f t="shared" si="527"/>
        <v>0.409584</v>
      </c>
      <c r="K1695" s="35">
        <f t="shared" si="529"/>
        <v>184.15850222</v>
      </c>
    </row>
    <row r="1696" spans="2:11" x14ac:dyDescent="0.25">
      <c r="B1696" s="35" t="str">
        <f t="shared" si="526"/>
        <v>B2_9_1980</v>
      </c>
      <c r="C1696" s="35" t="s">
        <v>73</v>
      </c>
      <c r="D1696" s="35">
        <f t="shared" si="528"/>
        <v>9</v>
      </c>
      <c r="E1696" s="35">
        <f t="shared" si="528"/>
        <v>1980</v>
      </c>
      <c r="F1696" s="35">
        <v>1.3679049999999997</v>
      </c>
      <c r="G1696" s="35">
        <v>4.3260000000000005</v>
      </c>
      <c r="H1696" s="35">
        <v>12</v>
      </c>
      <c r="I1696" s="35">
        <v>0.44519999999999998</v>
      </c>
      <c r="J1696" s="43">
        <f t="shared" si="527"/>
        <v>0.409584</v>
      </c>
      <c r="K1696" s="35">
        <f t="shared" si="529"/>
        <v>184.15850222</v>
      </c>
    </row>
    <row r="1697" spans="2:11" x14ac:dyDescent="0.25">
      <c r="B1697" s="35" t="str">
        <f t="shared" si="526"/>
        <v>B2_9_1981</v>
      </c>
      <c r="C1697" s="35" t="s">
        <v>73</v>
      </c>
      <c r="D1697" s="35">
        <f t="shared" si="528"/>
        <v>9</v>
      </c>
      <c r="E1697" s="35">
        <f t="shared" si="528"/>
        <v>1981</v>
      </c>
      <c r="F1697" s="35">
        <v>1.3679049999999997</v>
      </c>
      <c r="G1697" s="35">
        <v>4.3260000000000005</v>
      </c>
      <c r="H1697" s="35">
        <v>12</v>
      </c>
      <c r="I1697" s="35">
        <v>0.44519999999999998</v>
      </c>
      <c r="J1697" s="43">
        <f t="shared" si="527"/>
        <v>0.409584</v>
      </c>
      <c r="K1697" s="35">
        <f t="shared" si="529"/>
        <v>184.15850222</v>
      </c>
    </row>
    <row r="1698" spans="2:11" x14ac:dyDescent="0.25">
      <c r="B1698" s="35" t="str">
        <f t="shared" si="526"/>
        <v>B2_9_1982</v>
      </c>
      <c r="C1698" s="35" t="s">
        <v>73</v>
      </c>
      <c r="D1698" s="35">
        <f t="shared" si="528"/>
        <v>9</v>
      </c>
      <c r="E1698" s="35">
        <f t="shared" si="528"/>
        <v>1982</v>
      </c>
      <c r="F1698" s="35">
        <v>1.3679049999999997</v>
      </c>
      <c r="G1698" s="35">
        <v>4.3260000000000005</v>
      </c>
      <c r="H1698" s="35">
        <v>12</v>
      </c>
      <c r="I1698" s="35">
        <v>0.44519999999999998</v>
      </c>
      <c r="J1698" s="43">
        <f t="shared" si="527"/>
        <v>0.409584</v>
      </c>
      <c r="K1698" s="35">
        <f t="shared" si="529"/>
        <v>184.15850222</v>
      </c>
    </row>
    <row r="1699" spans="2:11" x14ac:dyDescent="0.25">
      <c r="B1699" s="35" t="str">
        <f t="shared" si="526"/>
        <v>B2_9_1983</v>
      </c>
      <c r="C1699" s="35" t="s">
        <v>73</v>
      </c>
      <c r="D1699" s="35">
        <f t="shared" si="528"/>
        <v>9</v>
      </c>
      <c r="E1699" s="35">
        <f t="shared" si="528"/>
        <v>1983</v>
      </c>
      <c r="F1699" s="35">
        <v>1.3679049999999997</v>
      </c>
      <c r="G1699" s="35">
        <v>4.3260000000000005</v>
      </c>
      <c r="H1699" s="35">
        <v>12</v>
      </c>
      <c r="I1699" s="35">
        <v>0.44519999999999998</v>
      </c>
      <c r="J1699" s="43">
        <f t="shared" si="527"/>
        <v>0.409584</v>
      </c>
      <c r="K1699" s="35">
        <f t="shared" si="529"/>
        <v>184.15850222</v>
      </c>
    </row>
    <row r="1700" spans="2:11" x14ac:dyDescent="0.25">
      <c r="B1700" s="35" t="str">
        <f t="shared" si="526"/>
        <v>B2_9_1984</v>
      </c>
      <c r="C1700" s="35" t="s">
        <v>73</v>
      </c>
      <c r="D1700" s="35">
        <f t="shared" si="528"/>
        <v>9</v>
      </c>
      <c r="E1700" s="35">
        <f t="shared" si="528"/>
        <v>1984</v>
      </c>
      <c r="F1700" s="35">
        <v>1.2959099999999999</v>
      </c>
      <c r="G1700" s="35">
        <v>4.3260000000000005</v>
      </c>
      <c r="H1700" s="35">
        <v>11</v>
      </c>
      <c r="I1700" s="35">
        <v>0.44519999999999998</v>
      </c>
      <c r="J1700" s="43">
        <f t="shared" si="527"/>
        <v>0.409584</v>
      </c>
      <c r="K1700" s="35">
        <f t="shared" si="529"/>
        <v>184.15850222</v>
      </c>
    </row>
    <row r="1701" spans="2:11" x14ac:dyDescent="0.25">
      <c r="B1701" s="35" t="str">
        <f t="shared" si="526"/>
        <v>B2_9_1985</v>
      </c>
      <c r="C1701" s="35" t="s">
        <v>73</v>
      </c>
      <c r="D1701" s="35">
        <f t="shared" si="528"/>
        <v>9</v>
      </c>
      <c r="E1701" s="35">
        <f t="shared" si="528"/>
        <v>1985</v>
      </c>
      <c r="F1701" s="35">
        <v>1.2959099999999999</v>
      </c>
      <c r="G1701" s="35">
        <v>4.3260000000000005</v>
      </c>
      <c r="H1701" s="35">
        <v>11</v>
      </c>
      <c r="I1701" s="35">
        <v>0.44519999999999998</v>
      </c>
      <c r="J1701" s="43">
        <f t="shared" si="527"/>
        <v>0.409584</v>
      </c>
      <c r="K1701" s="35">
        <f t="shared" si="529"/>
        <v>184.15850222</v>
      </c>
    </row>
    <row r="1702" spans="2:11" x14ac:dyDescent="0.25">
      <c r="B1702" s="35" t="str">
        <f t="shared" si="526"/>
        <v>B2_9_1986</v>
      </c>
      <c r="C1702" s="35" t="s">
        <v>73</v>
      </c>
      <c r="D1702" s="35">
        <f t="shared" si="528"/>
        <v>9</v>
      </c>
      <c r="E1702" s="35">
        <f t="shared" si="528"/>
        <v>1986</v>
      </c>
      <c r="F1702" s="35">
        <v>1.2959099999999999</v>
      </c>
      <c r="G1702" s="35">
        <v>4.3260000000000005</v>
      </c>
      <c r="H1702" s="35">
        <v>11</v>
      </c>
      <c r="I1702" s="35">
        <v>0.44519999999999998</v>
      </c>
      <c r="J1702" s="43">
        <f t="shared" si="527"/>
        <v>0.409584</v>
      </c>
      <c r="K1702" s="35">
        <f t="shared" si="529"/>
        <v>184.15850222</v>
      </c>
    </row>
    <row r="1703" spans="2:11" x14ac:dyDescent="0.25">
      <c r="B1703" s="35" t="str">
        <f t="shared" si="526"/>
        <v>B2_9_1987</v>
      </c>
      <c r="C1703" s="35" t="s">
        <v>73</v>
      </c>
      <c r="D1703" s="35">
        <f t="shared" si="528"/>
        <v>9</v>
      </c>
      <c r="E1703" s="35">
        <f t="shared" si="528"/>
        <v>1987</v>
      </c>
      <c r="F1703" s="35">
        <v>1.2095159999999998</v>
      </c>
      <c r="G1703" s="35">
        <v>4.2229999999999999</v>
      </c>
      <c r="H1703" s="35">
        <v>11</v>
      </c>
      <c r="I1703" s="35">
        <v>0.44519999999999998</v>
      </c>
      <c r="J1703" s="43">
        <f t="shared" si="527"/>
        <v>0.409584</v>
      </c>
      <c r="K1703" s="35">
        <f t="shared" si="529"/>
        <v>184.15850222</v>
      </c>
    </row>
    <row r="1704" spans="2:11" x14ac:dyDescent="0.25">
      <c r="B1704" s="35" t="str">
        <f t="shared" si="526"/>
        <v>B2_9_1988</v>
      </c>
      <c r="C1704" s="35" t="s">
        <v>73</v>
      </c>
      <c r="D1704" s="35">
        <f t="shared" si="528"/>
        <v>9</v>
      </c>
      <c r="E1704" s="35">
        <f t="shared" si="528"/>
        <v>1988</v>
      </c>
      <c r="F1704" s="35">
        <v>1.2095159999999998</v>
      </c>
      <c r="G1704" s="35">
        <v>4.2229999999999999</v>
      </c>
      <c r="H1704" s="35">
        <v>11</v>
      </c>
      <c r="I1704" s="35">
        <v>0.44519999999999998</v>
      </c>
      <c r="J1704" s="43">
        <f t="shared" si="527"/>
        <v>0.409584</v>
      </c>
      <c r="K1704" s="35">
        <f t="shared" si="529"/>
        <v>184.15850222</v>
      </c>
    </row>
    <row r="1705" spans="2:11" x14ac:dyDescent="0.25">
      <c r="B1705" s="35" t="str">
        <f t="shared" si="526"/>
        <v>B2_9_1989</v>
      </c>
      <c r="C1705" s="35" t="s">
        <v>73</v>
      </c>
      <c r="D1705" s="35">
        <f t="shared" si="528"/>
        <v>9</v>
      </c>
      <c r="E1705" s="35">
        <f t="shared" si="528"/>
        <v>1989</v>
      </c>
      <c r="F1705" s="35">
        <v>1.2095159999999998</v>
      </c>
      <c r="G1705" s="35">
        <v>4.2229999999999999</v>
      </c>
      <c r="H1705" s="35">
        <v>11</v>
      </c>
      <c r="I1705" s="35">
        <v>0.44519999999999998</v>
      </c>
      <c r="J1705" s="43">
        <f t="shared" si="527"/>
        <v>0.409584</v>
      </c>
      <c r="K1705" s="35">
        <f t="shared" si="529"/>
        <v>184.15850222</v>
      </c>
    </row>
    <row r="1706" spans="2:11" x14ac:dyDescent="0.25">
      <c r="B1706" s="35" t="str">
        <f t="shared" si="526"/>
        <v>B2_9_1990</v>
      </c>
      <c r="C1706" s="35" t="s">
        <v>73</v>
      </c>
      <c r="D1706" s="35">
        <f t="shared" si="528"/>
        <v>9</v>
      </c>
      <c r="E1706" s="35">
        <f t="shared" si="528"/>
        <v>1990</v>
      </c>
      <c r="F1706" s="35">
        <v>1.2095159999999998</v>
      </c>
      <c r="G1706" s="35">
        <v>4.2229999999999999</v>
      </c>
      <c r="H1706" s="35">
        <v>11</v>
      </c>
      <c r="I1706" s="35">
        <v>0.44519999999999998</v>
      </c>
      <c r="J1706" s="43">
        <f t="shared" si="527"/>
        <v>0.409584</v>
      </c>
      <c r="K1706" s="35">
        <f t="shared" si="529"/>
        <v>184.15850222</v>
      </c>
    </row>
    <row r="1707" spans="2:11" x14ac:dyDescent="0.25">
      <c r="B1707" s="35" t="str">
        <f t="shared" si="526"/>
        <v>B2_9_1991</v>
      </c>
      <c r="C1707" s="35" t="s">
        <v>73</v>
      </c>
      <c r="D1707" s="35">
        <f t="shared" si="528"/>
        <v>9</v>
      </c>
      <c r="E1707" s="35">
        <f t="shared" si="528"/>
        <v>1991</v>
      </c>
      <c r="F1707" s="35">
        <v>1.2095159999999998</v>
      </c>
      <c r="G1707" s="35">
        <v>4.2229999999999999</v>
      </c>
      <c r="H1707" s="35">
        <v>11</v>
      </c>
      <c r="I1707" s="35">
        <v>0.44519999999999998</v>
      </c>
      <c r="J1707" s="43">
        <f t="shared" si="527"/>
        <v>0.409584</v>
      </c>
      <c r="K1707" s="35">
        <f t="shared" si="529"/>
        <v>184.15850222</v>
      </c>
    </row>
    <row r="1708" spans="2:11" x14ac:dyDescent="0.25">
      <c r="B1708" s="35" t="str">
        <f t="shared" si="526"/>
        <v>B2_9_1992</v>
      </c>
      <c r="C1708" s="35" t="s">
        <v>73</v>
      </c>
      <c r="D1708" s="35">
        <f t="shared" si="528"/>
        <v>9</v>
      </c>
      <c r="E1708" s="35">
        <f t="shared" si="528"/>
        <v>1992</v>
      </c>
      <c r="F1708" s="35">
        <v>1.2095159999999998</v>
      </c>
      <c r="G1708" s="35">
        <v>4.2229999999999999</v>
      </c>
      <c r="H1708" s="35">
        <v>11</v>
      </c>
      <c r="I1708" s="35">
        <v>0.44519999999999998</v>
      </c>
      <c r="J1708" s="43">
        <f t="shared" si="527"/>
        <v>0.409584</v>
      </c>
      <c r="K1708" s="35">
        <f t="shared" si="529"/>
        <v>184.15850222</v>
      </c>
    </row>
    <row r="1709" spans="2:11" x14ac:dyDescent="0.25">
      <c r="B1709" s="35" t="str">
        <f t="shared" si="526"/>
        <v>B2_9_1993</v>
      </c>
      <c r="C1709" s="35" t="s">
        <v>73</v>
      </c>
      <c r="D1709" s="35">
        <f t="shared" si="528"/>
        <v>9</v>
      </c>
      <c r="E1709" s="35">
        <f t="shared" si="528"/>
        <v>1993</v>
      </c>
      <c r="F1709" s="35">
        <v>1.2095159999999998</v>
      </c>
      <c r="G1709" s="35">
        <v>4.2229999999999999</v>
      </c>
      <c r="H1709" s="35">
        <v>11</v>
      </c>
      <c r="I1709" s="35">
        <v>0.44519999999999998</v>
      </c>
      <c r="J1709" s="43">
        <f t="shared" si="527"/>
        <v>0.409584</v>
      </c>
      <c r="K1709" s="35">
        <f t="shared" si="529"/>
        <v>184.15850222</v>
      </c>
    </row>
    <row r="1710" spans="2:11" x14ac:dyDescent="0.25">
      <c r="B1710" s="35" t="str">
        <f t="shared" si="526"/>
        <v>B2_9_1994</v>
      </c>
      <c r="C1710" s="35" t="s">
        <v>73</v>
      </c>
      <c r="D1710" s="35">
        <f t="shared" si="528"/>
        <v>9</v>
      </c>
      <c r="E1710" s="35">
        <f t="shared" si="528"/>
        <v>1994</v>
      </c>
      <c r="F1710" s="35">
        <v>1.2095159999999998</v>
      </c>
      <c r="G1710" s="35">
        <v>4.2229999999999999</v>
      </c>
      <c r="H1710" s="35">
        <v>11</v>
      </c>
      <c r="I1710" s="35">
        <v>0.44519999999999998</v>
      </c>
      <c r="J1710" s="43">
        <f t="shared" si="527"/>
        <v>0.409584</v>
      </c>
      <c r="K1710" s="35">
        <f t="shared" si="529"/>
        <v>184.15850222</v>
      </c>
    </row>
    <row r="1711" spans="2:11" x14ac:dyDescent="0.25">
      <c r="B1711" s="35" t="str">
        <f t="shared" si="526"/>
        <v>B2_9_1995</v>
      </c>
      <c r="C1711" s="35" t="s">
        <v>73</v>
      </c>
      <c r="D1711" s="35">
        <f t="shared" si="528"/>
        <v>9</v>
      </c>
      <c r="E1711" s="35">
        <f t="shared" si="528"/>
        <v>1995</v>
      </c>
      <c r="F1711" s="35">
        <v>1.2095159999999998</v>
      </c>
      <c r="G1711" s="35">
        <v>4.2229999999999999</v>
      </c>
      <c r="H1711" s="35">
        <v>11</v>
      </c>
      <c r="I1711" s="35">
        <v>0.44519999999999998</v>
      </c>
      <c r="J1711" s="43">
        <f t="shared" si="527"/>
        <v>0.409584</v>
      </c>
      <c r="K1711" s="35">
        <f t="shared" si="529"/>
        <v>184.15850222</v>
      </c>
    </row>
    <row r="1712" spans="2:11" x14ac:dyDescent="0.25">
      <c r="B1712" s="35" t="str">
        <f t="shared" si="526"/>
        <v>B2_9_1996</v>
      </c>
      <c r="C1712" s="35" t="s">
        <v>73</v>
      </c>
      <c r="D1712" s="35">
        <f t="shared" si="528"/>
        <v>9</v>
      </c>
      <c r="E1712" s="35">
        <f t="shared" si="528"/>
        <v>1996</v>
      </c>
      <c r="F1712" s="35">
        <v>1.2095159999999998</v>
      </c>
      <c r="G1712" s="35">
        <v>4.2229999999999999</v>
      </c>
      <c r="H1712" s="35">
        <v>11</v>
      </c>
      <c r="I1712" s="35">
        <v>0.44519999999999998</v>
      </c>
      <c r="J1712" s="43">
        <f t="shared" si="527"/>
        <v>0.409584</v>
      </c>
      <c r="K1712" s="35">
        <f t="shared" si="529"/>
        <v>184.15850222</v>
      </c>
    </row>
    <row r="1713" spans="2:11" x14ac:dyDescent="0.25">
      <c r="B1713" s="35" t="str">
        <f t="shared" si="526"/>
        <v>B2_9_1997</v>
      </c>
      <c r="C1713" s="35" t="s">
        <v>73</v>
      </c>
      <c r="D1713" s="35">
        <f t="shared" si="528"/>
        <v>9</v>
      </c>
      <c r="E1713" s="35">
        <f t="shared" si="528"/>
        <v>1997</v>
      </c>
      <c r="F1713" s="35">
        <v>1.2095159999999998</v>
      </c>
      <c r="G1713" s="35">
        <v>4.2229999999999999</v>
      </c>
      <c r="H1713" s="35">
        <v>11</v>
      </c>
      <c r="I1713" s="35">
        <v>0.44519999999999998</v>
      </c>
      <c r="J1713" s="43">
        <f t="shared" si="527"/>
        <v>0.409584</v>
      </c>
      <c r="K1713" s="35">
        <f t="shared" si="529"/>
        <v>184.15850222</v>
      </c>
    </row>
    <row r="1714" spans="2:11" x14ac:dyDescent="0.25">
      <c r="B1714" s="35" t="str">
        <f t="shared" si="526"/>
        <v>B2_9_1998</v>
      </c>
      <c r="C1714" s="35" t="s">
        <v>73</v>
      </c>
      <c r="D1714" s="35">
        <f t="shared" si="528"/>
        <v>9</v>
      </c>
      <c r="E1714" s="35">
        <f t="shared" si="528"/>
        <v>1998</v>
      </c>
      <c r="F1714" s="35">
        <v>1.2095159999999998</v>
      </c>
      <c r="G1714" s="35">
        <v>4.2229999999999999</v>
      </c>
      <c r="H1714" s="35">
        <v>11</v>
      </c>
      <c r="I1714" s="35">
        <v>0.44519999999999998</v>
      </c>
      <c r="J1714" s="43">
        <f t="shared" si="527"/>
        <v>0.409584</v>
      </c>
      <c r="K1714" s="35">
        <f t="shared" si="529"/>
        <v>184.15850222</v>
      </c>
    </row>
    <row r="1715" spans="2:11" x14ac:dyDescent="0.25">
      <c r="B1715" s="35" t="str">
        <f t="shared" si="526"/>
        <v>B2_9_1999</v>
      </c>
      <c r="C1715" s="35" t="s">
        <v>73</v>
      </c>
      <c r="D1715" s="35">
        <f t="shared" si="528"/>
        <v>9</v>
      </c>
      <c r="E1715" s="35">
        <f t="shared" si="528"/>
        <v>1999</v>
      </c>
      <c r="F1715" s="35">
        <v>0.979132</v>
      </c>
      <c r="G1715" s="35">
        <v>2.7810000000000001</v>
      </c>
      <c r="H1715" s="35">
        <v>8.17</v>
      </c>
      <c r="I1715" s="35">
        <v>0.31919999999999998</v>
      </c>
      <c r="J1715" s="43">
        <f t="shared" si="527"/>
        <v>0.29366399999999998</v>
      </c>
      <c r="K1715" s="35">
        <f t="shared" si="529"/>
        <v>184.15850222</v>
      </c>
    </row>
    <row r="1716" spans="2:11" x14ac:dyDescent="0.25">
      <c r="B1716" s="35" t="str">
        <f t="shared" si="526"/>
        <v>B2_9_2000</v>
      </c>
      <c r="C1716" s="35" t="s">
        <v>73</v>
      </c>
      <c r="D1716" s="35">
        <f t="shared" si="528"/>
        <v>9</v>
      </c>
      <c r="E1716" s="35">
        <f t="shared" si="528"/>
        <v>2000</v>
      </c>
      <c r="F1716" s="35">
        <v>0.979132</v>
      </c>
      <c r="G1716" s="35">
        <v>2.7810000000000001</v>
      </c>
      <c r="H1716" s="35">
        <v>7.3100000000000005</v>
      </c>
      <c r="I1716" s="35">
        <v>0.31919999999999998</v>
      </c>
      <c r="J1716" s="43">
        <f t="shared" si="527"/>
        <v>0.29366399999999998</v>
      </c>
      <c r="K1716" s="35">
        <f t="shared" si="529"/>
        <v>184.15850222</v>
      </c>
    </row>
    <row r="1717" spans="2:11" x14ac:dyDescent="0.25">
      <c r="B1717" s="35" t="str">
        <f t="shared" si="526"/>
        <v>B2_9_2001</v>
      </c>
      <c r="C1717" s="35" t="s">
        <v>73</v>
      </c>
      <c r="D1717" s="35">
        <f t="shared" si="528"/>
        <v>9</v>
      </c>
      <c r="E1717" s="35">
        <f t="shared" si="528"/>
        <v>2001</v>
      </c>
      <c r="F1717" s="35">
        <v>0.979132</v>
      </c>
      <c r="G1717" s="35">
        <v>2.7810000000000001</v>
      </c>
      <c r="H1717" s="35">
        <v>7.3100000000000005</v>
      </c>
      <c r="I1717" s="35">
        <v>0.31919999999999998</v>
      </c>
      <c r="J1717" s="43">
        <f t="shared" si="527"/>
        <v>0.29366399999999998</v>
      </c>
      <c r="K1717" s="35">
        <f t="shared" si="529"/>
        <v>184.15850222</v>
      </c>
    </row>
    <row r="1718" spans="2:11" x14ac:dyDescent="0.25">
      <c r="B1718" s="35" t="str">
        <f t="shared" si="526"/>
        <v>B2_9_2002</v>
      </c>
      <c r="C1718" s="35" t="s">
        <v>73</v>
      </c>
      <c r="D1718" s="35">
        <f t="shared" si="528"/>
        <v>9</v>
      </c>
      <c r="E1718" s="35">
        <f t="shared" si="528"/>
        <v>2002</v>
      </c>
      <c r="F1718" s="35">
        <v>0.979132</v>
      </c>
      <c r="G1718" s="35">
        <v>2.7810000000000001</v>
      </c>
      <c r="H1718" s="35">
        <v>7.3100000000000005</v>
      </c>
      <c r="I1718" s="35">
        <v>0.31919999999999998</v>
      </c>
      <c r="J1718" s="43">
        <f t="shared" si="527"/>
        <v>0.29366399999999998</v>
      </c>
      <c r="K1718" s="35">
        <f t="shared" si="529"/>
        <v>184.15850222</v>
      </c>
    </row>
    <row r="1719" spans="2:11" x14ac:dyDescent="0.25">
      <c r="B1719" s="35" t="str">
        <f t="shared" si="526"/>
        <v>B2_9_2003</v>
      </c>
      <c r="C1719" s="35" t="s">
        <v>73</v>
      </c>
      <c r="D1719" s="35">
        <f t="shared" si="528"/>
        <v>9</v>
      </c>
      <c r="E1719" s="35">
        <f t="shared" si="528"/>
        <v>2003</v>
      </c>
      <c r="F1719" s="35">
        <v>0.979132</v>
      </c>
      <c r="G1719" s="35">
        <v>2.7810000000000001</v>
      </c>
      <c r="H1719" s="35">
        <v>7.3100000000000005</v>
      </c>
      <c r="I1719" s="35">
        <v>0.31919999999999998</v>
      </c>
      <c r="J1719" s="43">
        <f t="shared" si="527"/>
        <v>0.29366399999999998</v>
      </c>
      <c r="K1719" s="35">
        <f t="shared" si="529"/>
        <v>184.15850222</v>
      </c>
    </row>
    <row r="1720" spans="2:11" x14ac:dyDescent="0.25">
      <c r="B1720" s="35" t="str">
        <f t="shared" si="526"/>
        <v>B2_9_2004</v>
      </c>
      <c r="C1720" s="35" t="s">
        <v>73</v>
      </c>
      <c r="D1720" s="35">
        <f t="shared" si="528"/>
        <v>9</v>
      </c>
      <c r="E1720" s="35">
        <f t="shared" si="528"/>
        <v>2004</v>
      </c>
      <c r="F1720" s="35">
        <v>0.979132</v>
      </c>
      <c r="G1720" s="35">
        <v>2.7810000000000001</v>
      </c>
      <c r="H1720" s="35">
        <v>7.3100000000000005</v>
      </c>
      <c r="I1720" s="35">
        <v>0.31919999999999998</v>
      </c>
      <c r="J1720" s="43">
        <f t="shared" si="527"/>
        <v>0.29366399999999998</v>
      </c>
      <c r="K1720" s="35">
        <f t="shared" si="529"/>
        <v>184.15850222</v>
      </c>
    </row>
    <row r="1721" spans="2:11" x14ac:dyDescent="0.25">
      <c r="B1721" s="35" t="str">
        <f t="shared" si="526"/>
        <v>B2_9_2005</v>
      </c>
      <c r="C1721" s="35" t="s">
        <v>73</v>
      </c>
      <c r="D1721" s="35">
        <f t="shared" si="528"/>
        <v>9</v>
      </c>
      <c r="E1721" s="35">
        <f t="shared" si="528"/>
        <v>2005</v>
      </c>
      <c r="F1721" s="35">
        <v>0.979132</v>
      </c>
      <c r="G1721" s="35">
        <v>2.7810000000000001</v>
      </c>
      <c r="H1721" s="35">
        <v>7.3100000000000005</v>
      </c>
      <c r="I1721" s="35">
        <v>0.31919999999999998</v>
      </c>
      <c r="J1721" s="43">
        <f t="shared" si="527"/>
        <v>0.29366399999999998</v>
      </c>
      <c r="K1721" s="35">
        <f t="shared" si="529"/>
        <v>184.15850222</v>
      </c>
    </row>
    <row r="1722" spans="2:11" x14ac:dyDescent="0.25">
      <c r="B1722" s="35" t="str">
        <f t="shared" si="526"/>
        <v>B2_9_2006</v>
      </c>
      <c r="C1722" s="35" t="s">
        <v>73</v>
      </c>
      <c r="D1722" s="35">
        <f t="shared" si="528"/>
        <v>9</v>
      </c>
      <c r="E1722" s="35">
        <f t="shared" si="528"/>
        <v>2006</v>
      </c>
      <c r="F1722" s="35">
        <v>0.979132</v>
      </c>
      <c r="G1722" s="35">
        <v>2.7810000000000001</v>
      </c>
      <c r="H1722" s="35">
        <v>7.3100000000000005</v>
      </c>
      <c r="I1722" s="35">
        <v>0.31919999999999998</v>
      </c>
      <c r="J1722" s="43">
        <f t="shared" si="527"/>
        <v>0.29366399999999998</v>
      </c>
      <c r="K1722" s="35">
        <f t="shared" si="529"/>
        <v>184.15850222</v>
      </c>
    </row>
    <row r="1723" spans="2:11" x14ac:dyDescent="0.25">
      <c r="B1723" s="35" t="str">
        <f t="shared" si="526"/>
        <v>B2_9_2007</v>
      </c>
      <c r="C1723" s="35" t="s">
        <v>73</v>
      </c>
      <c r="D1723" s="35">
        <f t="shared" si="528"/>
        <v>9</v>
      </c>
      <c r="E1723" s="35">
        <f t="shared" si="528"/>
        <v>2007</v>
      </c>
      <c r="F1723" s="35">
        <v>0.979132</v>
      </c>
      <c r="G1723" s="35">
        <v>3.73</v>
      </c>
      <c r="H1723" s="35">
        <v>5.5289999999999999</v>
      </c>
      <c r="I1723" s="35">
        <v>0.2</v>
      </c>
      <c r="J1723" s="43">
        <f t="shared" si="527"/>
        <v>0.18400000000000002</v>
      </c>
      <c r="K1723" s="35">
        <f t="shared" si="529"/>
        <v>184.15850222</v>
      </c>
    </row>
    <row r="1724" spans="2:11" x14ac:dyDescent="0.25">
      <c r="B1724" s="35" t="str">
        <f t="shared" si="526"/>
        <v>B2_9_2008</v>
      </c>
      <c r="C1724" s="35" t="s">
        <v>73</v>
      </c>
      <c r="D1724" s="35">
        <f t="shared" si="528"/>
        <v>9</v>
      </c>
      <c r="E1724" s="35">
        <f t="shared" si="528"/>
        <v>2008</v>
      </c>
      <c r="F1724" s="35">
        <v>0.979132</v>
      </c>
      <c r="G1724" s="35">
        <v>3.73</v>
      </c>
      <c r="H1724" s="35">
        <v>5.5289999999999999</v>
      </c>
      <c r="I1724" s="35">
        <v>0.2</v>
      </c>
      <c r="J1724" s="43">
        <f t="shared" si="527"/>
        <v>0.18400000000000002</v>
      </c>
      <c r="K1724" s="35">
        <f t="shared" si="529"/>
        <v>184.15850222</v>
      </c>
    </row>
    <row r="1725" spans="2:11" x14ac:dyDescent="0.25">
      <c r="B1725" s="35" t="str">
        <f t="shared" si="526"/>
        <v>B2_9_2009</v>
      </c>
      <c r="C1725" s="35" t="s">
        <v>73</v>
      </c>
      <c r="D1725" s="35">
        <f t="shared" si="528"/>
        <v>9</v>
      </c>
      <c r="E1725" s="35">
        <f t="shared" si="528"/>
        <v>2009</v>
      </c>
      <c r="F1725" s="35">
        <v>0.979132</v>
      </c>
      <c r="G1725" s="35">
        <v>3.73</v>
      </c>
      <c r="H1725" s="35">
        <v>5.5289999999999999</v>
      </c>
      <c r="I1725" s="35">
        <v>0.2</v>
      </c>
      <c r="J1725" s="43">
        <f t="shared" si="527"/>
        <v>0.18400000000000002</v>
      </c>
      <c r="K1725" s="35">
        <f t="shared" si="529"/>
        <v>184.15850222</v>
      </c>
    </row>
    <row r="1726" spans="2:11" x14ac:dyDescent="0.25">
      <c r="B1726" s="35" t="str">
        <f t="shared" si="526"/>
        <v>B2_9_2010</v>
      </c>
      <c r="C1726" s="35" t="s">
        <v>73</v>
      </c>
      <c r="D1726" s="35">
        <f t="shared" si="528"/>
        <v>9</v>
      </c>
      <c r="E1726" s="35">
        <f t="shared" si="528"/>
        <v>2010</v>
      </c>
      <c r="F1726" s="35">
        <v>0.979132</v>
      </c>
      <c r="G1726" s="35">
        <v>3.73</v>
      </c>
      <c r="H1726" s="35">
        <v>5.5289999999999999</v>
      </c>
      <c r="I1726" s="35">
        <v>0.2</v>
      </c>
      <c r="J1726" s="43">
        <f t="shared" si="527"/>
        <v>0.18400000000000002</v>
      </c>
      <c r="K1726" s="35">
        <f t="shared" si="529"/>
        <v>184.15850222</v>
      </c>
    </row>
    <row r="1727" spans="2:11" x14ac:dyDescent="0.25">
      <c r="B1727" s="35" t="str">
        <f t="shared" si="526"/>
        <v>B2_9_2011</v>
      </c>
      <c r="C1727" s="35" t="s">
        <v>73</v>
      </c>
      <c r="D1727" s="35">
        <f t="shared" si="528"/>
        <v>9</v>
      </c>
      <c r="E1727" s="35">
        <f t="shared" si="528"/>
        <v>2011</v>
      </c>
      <c r="F1727" s="35">
        <v>0.979132</v>
      </c>
      <c r="G1727" s="35">
        <v>3.73</v>
      </c>
      <c r="H1727" s="35">
        <v>5.5289999999999999</v>
      </c>
      <c r="I1727" s="35">
        <v>0.2</v>
      </c>
      <c r="J1727" s="43">
        <f t="shared" si="527"/>
        <v>0.18400000000000002</v>
      </c>
      <c r="K1727" s="35">
        <f t="shared" si="529"/>
        <v>184.15850222</v>
      </c>
    </row>
    <row r="1728" spans="2:11" x14ac:dyDescent="0.25">
      <c r="B1728" s="35" t="str">
        <f t="shared" si="526"/>
        <v>B2_9_2012</v>
      </c>
      <c r="C1728" s="35" t="s">
        <v>73</v>
      </c>
      <c r="D1728" s="35">
        <f t="shared" si="528"/>
        <v>9</v>
      </c>
      <c r="E1728" s="35">
        <f t="shared" si="528"/>
        <v>2012</v>
      </c>
      <c r="F1728" s="35">
        <v>0.979132</v>
      </c>
      <c r="G1728" s="35">
        <v>3.73</v>
      </c>
      <c r="H1728" s="35">
        <v>5.5289999999999999</v>
      </c>
      <c r="I1728" s="35">
        <v>0.2</v>
      </c>
      <c r="J1728" s="43">
        <f t="shared" si="527"/>
        <v>0.18400000000000002</v>
      </c>
      <c r="K1728" s="35">
        <f t="shared" si="529"/>
        <v>184.15850222</v>
      </c>
    </row>
    <row r="1729" spans="2:11" x14ac:dyDescent="0.25">
      <c r="B1729" s="35" t="str">
        <f t="shared" si="526"/>
        <v>B2_9_2013</v>
      </c>
      <c r="C1729" s="35" t="s">
        <v>73</v>
      </c>
      <c r="D1729" s="35">
        <f t="shared" si="528"/>
        <v>9</v>
      </c>
      <c r="E1729" s="35">
        <f t="shared" si="528"/>
        <v>2013</v>
      </c>
      <c r="F1729" s="35">
        <v>0.979132</v>
      </c>
      <c r="G1729" s="35">
        <v>3.73</v>
      </c>
      <c r="H1729" s="35">
        <v>5.5289999999999999</v>
      </c>
      <c r="I1729" s="35">
        <v>0.2</v>
      </c>
      <c r="J1729" s="43">
        <f t="shared" si="527"/>
        <v>0.18400000000000002</v>
      </c>
      <c r="K1729" s="35">
        <f t="shared" si="529"/>
        <v>184.15850222</v>
      </c>
    </row>
    <row r="1730" spans="2:11" x14ac:dyDescent="0.25">
      <c r="B1730" s="35" t="str">
        <f t="shared" si="526"/>
        <v>B2_9_2014</v>
      </c>
      <c r="C1730" s="35" t="s">
        <v>73</v>
      </c>
      <c r="D1730" s="35">
        <f t="shared" si="528"/>
        <v>9</v>
      </c>
      <c r="E1730" s="35">
        <f t="shared" si="528"/>
        <v>2014</v>
      </c>
      <c r="F1730" s="35">
        <v>0.979132</v>
      </c>
      <c r="G1730" s="35">
        <v>3.75</v>
      </c>
      <c r="H1730" s="35">
        <v>4.9400000000000004</v>
      </c>
      <c r="I1730" s="35">
        <v>0.25</v>
      </c>
      <c r="J1730" s="43">
        <f t="shared" si="527"/>
        <v>0.23</v>
      </c>
      <c r="K1730" s="35">
        <f t="shared" si="529"/>
        <v>184.15850222</v>
      </c>
    </row>
    <row r="1731" spans="2:11" x14ac:dyDescent="0.25">
      <c r="B1731" s="35" t="str">
        <f t="shared" si="526"/>
        <v>B2_9_2015</v>
      </c>
      <c r="C1731" s="35" t="s">
        <v>73</v>
      </c>
      <c r="D1731" s="35">
        <f t="shared" si="528"/>
        <v>9</v>
      </c>
      <c r="E1731" s="35">
        <f t="shared" si="528"/>
        <v>2015</v>
      </c>
      <c r="F1731" s="35">
        <v>0.979132</v>
      </c>
      <c r="G1731" s="35">
        <v>3.75</v>
      </c>
      <c r="H1731" s="35">
        <v>4.9400000000000004</v>
      </c>
      <c r="I1731" s="35">
        <v>0.25</v>
      </c>
      <c r="J1731" s="43">
        <f t="shared" si="527"/>
        <v>0.23</v>
      </c>
      <c r="K1731" s="35">
        <f t="shared" si="529"/>
        <v>184.15850222</v>
      </c>
    </row>
    <row r="1732" spans="2:11" x14ac:dyDescent="0.25">
      <c r="B1732" s="35" t="str">
        <f t="shared" si="526"/>
        <v>B2_9_2016</v>
      </c>
      <c r="C1732" s="35" t="s">
        <v>73</v>
      </c>
      <c r="D1732" s="35">
        <f t="shared" si="528"/>
        <v>9</v>
      </c>
      <c r="E1732" s="35">
        <f t="shared" si="528"/>
        <v>2016</v>
      </c>
      <c r="F1732" s="35">
        <v>0.214526466</v>
      </c>
      <c r="G1732" s="35">
        <v>3.75</v>
      </c>
      <c r="H1732" s="35">
        <v>1.3</v>
      </c>
      <c r="I1732" s="35">
        <v>0.03</v>
      </c>
      <c r="J1732" s="43">
        <f t="shared" si="527"/>
        <v>2.76E-2</v>
      </c>
      <c r="K1732" s="35">
        <f t="shared" si="529"/>
        <v>184.15850222</v>
      </c>
    </row>
    <row r="1733" spans="2:11" x14ac:dyDescent="0.25">
      <c r="B1733" s="35" t="str">
        <f t="shared" si="526"/>
        <v>B2_9_2017</v>
      </c>
      <c r="C1733" s="35" t="s">
        <v>73</v>
      </c>
      <c r="D1733" s="35">
        <f t="shared" si="528"/>
        <v>9</v>
      </c>
      <c r="E1733" s="35">
        <f t="shared" si="528"/>
        <v>2017</v>
      </c>
      <c r="F1733" s="35">
        <v>0.214526466</v>
      </c>
      <c r="G1733" s="35">
        <v>3.75</v>
      </c>
      <c r="H1733" s="35">
        <v>1.3</v>
      </c>
      <c r="I1733" s="35">
        <v>0.03</v>
      </c>
      <c r="J1733" s="43">
        <f t="shared" si="527"/>
        <v>2.76E-2</v>
      </c>
      <c r="K1733" s="35">
        <f t="shared" si="529"/>
        <v>184.15850222</v>
      </c>
    </row>
    <row r="1734" spans="2:11" x14ac:dyDescent="0.25">
      <c r="B1734" s="35" t="str">
        <f t="shared" si="526"/>
        <v>B2_9_2018</v>
      </c>
      <c r="C1734" s="35" t="s">
        <v>73</v>
      </c>
      <c r="D1734" s="35">
        <f t="shared" si="528"/>
        <v>9</v>
      </c>
      <c r="E1734" s="35">
        <f t="shared" si="528"/>
        <v>2018</v>
      </c>
      <c r="F1734" s="35">
        <v>0.214526466</v>
      </c>
      <c r="G1734" s="35">
        <v>3.75</v>
      </c>
      <c r="H1734" s="35">
        <v>1.3</v>
      </c>
      <c r="I1734" s="35">
        <v>0.03</v>
      </c>
      <c r="J1734" s="43">
        <f t="shared" si="527"/>
        <v>2.76E-2</v>
      </c>
      <c r="K1734" s="35">
        <f t="shared" si="529"/>
        <v>184.15850222</v>
      </c>
    </row>
    <row r="1735" spans="2:11" x14ac:dyDescent="0.25">
      <c r="B1735" s="35" t="str">
        <f t="shared" si="526"/>
        <v>B2_9_2019</v>
      </c>
      <c r="C1735" s="35" t="s">
        <v>73</v>
      </c>
      <c r="D1735" s="35">
        <f t="shared" si="528"/>
        <v>9</v>
      </c>
      <c r="E1735" s="35">
        <f t="shared" si="528"/>
        <v>2019</v>
      </c>
      <c r="F1735" s="35">
        <v>0.214526466</v>
      </c>
      <c r="G1735" s="35">
        <v>3.75</v>
      </c>
      <c r="H1735" s="35">
        <v>1.3</v>
      </c>
      <c r="I1735" s="35">
        <v>0.03</v>
      </c>
      <c r="J1735" s="43">
        <f t="shared" si="527"/>
        <v>2.76E-2</v>
      </c>
      <c r="K1735" s="35">
        <f t="shared" si="529"/>
        <v>184.15850222</v>
      </c>
    </row>
    <row r="1736" spans="2:11" x14ac:dyDescent="0.25">
      <c r="B1736" s="35" t="str">
        <f t="shared" si="526"/>
        <v>B2_9_2020</v>
      </c>
      <c r="C1736" s="35" t="s">
        <v>73</v>
      </c>
      <c r="D1736" s="35">
        <f t="shared" si="528"/>
        <v>9</v>
      </c>
      <c r="E1736" s="35">
        <f t="shared" si="528"/>
        <v>2020</v>
      </c>
      <c r="F1736" s="35">
        <v>0.214526466</v>
      </c>
      <c r="G1736" s="35">
        <v>3.75</v>
      </c>
      <c r="H1736" s="35">
        <v>1.3</v>
      </c>
      <c r="I1736" s="35">
        <v>0.03</v>
      </c>
      <c r="J1736" s="43">
        <f t="shared" si="527"/>
        <v>2.76E-2</v>
      </c>
      <c r="K1736" s="35">
        <f t="shared" si="529"/>
        <v>184.15850222</v>
      </c>
    </row>
    <row r="1737" spans="2:11" x14ac:dyDescent="0.25">
      <c r="B1737" s="35" t="str">
        <f t="shared" si="526"/>
        <v>C1_1_1994</v>
      </c>
      <c r="C1737" s="35" t="s">
        <v>74</v>
      </c>
      <c r="D1737" s="35">
        <v>1</v>
      </c>
      <c r="E1737" s="35">
        <v>1994</v>
      </c>
      <c r="F1737" s="35">
        <v>1.8149999999999999</v>
      </c>
      <c r="G1737" s="35">
        <v>5</v>
      </c>
      <c r="H1737" s="35">
        <v>10</v>
      </c>
      <c r="I1737" s="35">
        <v>1</v>
      </c>
      <c r="J1737" s="43">
        <f t="shared" si="527"/>
        <v>0.92</v>
      </c>
      <c r="K1737" s="35">
        <v>244.93987980000003</v>
      </c>
    </row>
    <row r="1738" spans="2:11" x14ac:dyDescent="0.25">
      <c r="B1738" s="35" t="str">
        <f t="shared" ref="B1738:B1801" si="530">C1738&amp;"_"&amp;D1738&amp;"_"&amp;E1738</f>
        <v>C1_1_1995</v>
      </c>
      <c r="C1738" s="35" t="s">
        <v>74</v>
      </c>
      <c r="D1738" s="35">
        <v>1</v>
      </c>
      <c r="E1738" s="35">
        <v>1995</v>
      </c>
      <c r="F1738" s="35">
        <v>1.8149999999999999</v>
      </c>
      <c r="G1738" s="35">
        <v>5</v>
      </c>
      <c r="H1738" s="35">
        <v>10</v>
      </c>
      <c r="I1738" s="35">
        <v>1</v>
      </c>
      <c r="J1738" s="43">
        <f t="shared" ref="J1738:J1801" si="531">0.92*I1738</f>
        <v>0.92</v>
      </c>
      <c r="K1738" s="35">
        <v>244.93987980000003</v>
      </c>
    </row>
    <row r="1739" spans="2:11" x14ac:dyDescent="0.25">
      <c r="B1739" s="35" t="str">
        <f t="shared" si="530"/>
        <v>C1_1_1996</v>
      </c>
      <c r="C1739" s="35" t="s">
        <v>74</v>
      </c>
      <c r="D1739" s="35">
        <v>1</v>
      </c>
      <c r="E1739" s="35">
        <v>1996</v>
      </c>
      <c r="F1739" s="35">
        <v>1.8149999999999999</v>
      </c>
      <c r="G1739" s="35">
        <v>5</v>
      </c>
      <c r="H1739" s="35">
        <v>10</v>
      </c>
      <c r="I1739" s="35">
        <v>1</v>
      </c>
      <c r="J1739" s="43">
        <f t="shared" si="531"/>
        <v>0.92</v>
      </c>
      <c r="K1739" s="35">
        <v>244.93987980000003</v>
      </c>
    </row>
    <row r="1740" spans="2:11" x14ac:dyDescent="0.25">
      <c r="B1740" s="35" t="str">
        <f t="shared" si="530"/>
        <v>C1_1_1997</v>
      </c>
      <c r="C1740" s="35" t="s">
        <v>74</v>
      </c>
      <c r="D1740" s="35">
        <v>1</v>
      </c>
      <c r="E1740" s="35">
        <v>1997</v>
      </c>
      <c r="F1740" s="35">
        <v>1.8149999999999999</v>
      </c>
      <c r="G1740" s="35">
        <v>5</v>
      </c>
      <c r="H1740" s="35">
        <v>10</v>
      </c>
      <c r="I1740" s="35">
        <v>1</v>
      </c>
      <c r="J1740" s="43">
        <f t="shared" si="531"/>
        <v>0.92</v>
      </c>
      <c r="K1740" s="35">
        <v>244.93987980000003</v>
      </c>
    </row>
    <row r="1741" spans="2:11" x14ac:dyDescent="0.25">
      <c r="B1741" s="35" t="str">
        <f t="shared" si="530"/>
        <v>C1_1_1998</v>
      </c>
      <c r="C1741" s="35" t="s">
        <v>74</v>
      </c>
      <c r="D1741" s="35">
        <v>1</v>
      </c>
      <c r="E1741" s="35">
        <v>1998</v>
      </c>
      <c r="F1741" s="35">
        <v>1.8149999999999999</v>
      </c>
      <c r="G1741" s="35">
        <v>5</v>
      </c>
      <c r="H1741" s="35">
        <v>10</v>
      </c>
      <c r="I1741" s="35">
        <v>1</v>
      </c>
      <c r="J1741" s="43">
        <f t="shared" si="531"/>
        <v>0.92</v>
      </c>
      <c r="K1741" s="35">
        <v>244.93987980000003</v>
      </c>
    </row>
    <row r="1742" spans="2:11" x14ac:dyDescent="0.25">
      <c r="B1742" s="35" t="str">
        <f t="shared" si="530"/>
        <v>C1_1_1999</v>
      </c>
      <c r="C1742" s="35" t="s">
        <v>74</v>
      </c>
      <c r="D1742" s="35">
        <v>1</v>
      </c>
      <c r="E1742" s="35">
        <v>1999</v>
      </c>
      <c r="F1742" s="35">
        <v>1.2705</v>
      </c>
      <c r="G1742" s="35">
        <v>5</v>
      </c>
      <c r="H1742" s="35">
        <v>9.35</v>
      </c>
      <c r="I1742" s="35">
        <v>0.57000000000000006</v>
      </c>
      <c r="J1742" s="43">
        <f t="shared" si="531"/>
        <v>0.52440000000000009</v>
      </c>
      <c r="K1742" s="35">
        <v>244.93987980000003</v>
      </c>
    </row>
    <row r="1743" spans="2:11" x14ac:dyDescent="0.25">
      <c r="B1743" s="35" t="str">
        <f t="shared" si="530"/>
        <v>C1_1_2000</v>
      </c>
      <c r="C1743" s="35" t="s">
        <v>74</v>
      </c>
      <c r="D1743" s="35">
        <v>1</v>
      </c>
      <c r="E1743" s="35">
        <v>2000</v>
      </c>
      <c r="F1743" s="35">
        <v>1.2705</v>
      </c>
      <c r="G1743" s="35">
        <v>5</v>
      </c>
      <c r="H1743" s="35">
        <v>9.35</v>
      </c>
      <c r="I1743" s="35">
        <v>0.57000000000000006</v>
      </c>
      <c r="J1743" s="43">
        <f t="shared" si="531"/>
        <v>0.52440000000000009</v>
      </c>
      <c r="K1743" s="35">
        <v>244.93987980000003</v>
      </c>
    </row>
    <row r="1744" spans="2:11" x14ac:dyDescent="0.25">
      <c r="B1744" s="35" t="str">
        <f t="shared" si="530"/>
        <v>C1_1_2001</v>
      </c>
      <c r="C1744" s="35" t="s">
        <v>74</v>
      </c>
      <c r="D1744" s="35">
        <v>1</v>
      </c>
      <c r="E1744" s="35">
        <v>2001</v>
      </c>
      <c r="F1744" s="35">
        <v>1.2705</v>
      </c>
      <c r="G1744" s="35">
        <v>5</v>
      </c>
      <c r="H1744" s="35">
        <v>9.35</v>
      </c>
      <c r="I1744" s="35">
        <v>0.57000000000000006</v>
      </c>
      <c r="J1744" s="43">
        <f t="shared" si="531"/>
        <v>0.52440000000000009</v>
      </c>
      <c r="K1744" s="35">
        <v>244.93987980000003</v>
      </c>
    </row>
    <row r="1745" spans="2:11" x14ac:dyDescent="0.25">
      <c r="B1745" s="35" t="str">
        <f t="shared" si="530"/>
        <v>C1_1_2002</v>
      </c>
      <c r="C1745" s="35" t="s">
        <v>74</v>
      </c>
      <c r="D1745" s="35">
        <v>1</v>
      </c>
      <c r="E1745" s="35">
        <v>2002</v>
      </c>
      <c r="F1745" s="35">
        <v>1.2705</v>
      </c>
      <c r="G1745" s="35">
        <v>5</v>
      </c>
      <c r="H1745" s="35">
        <v>9.35</v>
      </c>
      <c r="I1745" s="35">
        <v>0.57000000000000006</v>
      </c>
      <c r="J1745" s="43">
        <f t="shared" si="531"/>
        <v>0.52440000000000009</v>
      </c>
      <c r="K1745" s="35">
        <v>244.93987980000003</v>
      </c>
    </row>
    <row r="1746" spans="2:11" x14ac:dyDescent="0.25">
      <c r="B1746" s="35" t="str">
        <f t="shared" si="530"/>
        <v>C1_1_2003</v>
      </c>
      <c r="C1746" s="35" t="s">
        <v>74</v>
      </c>
      <c r="D1746" s="35">
        <v>1</v>
      </c>
      <c r="E1746" s="35">
        <v>2003</v>
      </c>
      <c r="F1746" s="35">
        <v>1.2705</v>
      </c>
      <c r="G1746" s="35">
        <v>5</v>
      </c>
      <c r="H1746" s="35">
        <v>9.35</v>
      </c>
      <c r="I1746" s="35">
        <v>0.57000000000000006</v>
      </c>
      <c r="J1746" s="43">
        <f t="shared" si="531"/>
        <v>0.52440000000000009</v>
      </c>
      <c r="K1746" s="35">
        <v>244.93987980000003</v>
      </c>
    </row>
    <row r="1747" spans="2:11" x14ac:dyDescent="0.25">
      <c r="B1747" s="35" t="str">
        <f t="shared" si="530"/>
        <v>C1_1_2004</v>
      </c>
      <c r="C1747" s="35" t="s">
        <v>74</v>
      </c>
      <c r="D1747" s="35">
        <v>1</v>
      </c>
      <c r="E1747" s="35">
        <v>2004</v>
      </c>
      <c r="F1747" s="35">
        <v>0.82280000000000009</v>
      </c>
      <c r="G1747" s="35">
        <v>3.47</v>
      </c>
      <c r="H1747" s="35">
        <v>6.08</v>
      </c>
      <c r="I1747" s="35">
        <v>0.47000000000000003</v>
      </c>
      <c r="J1747" s="43">
        <f t="shared" si="531"/>
        <v>0.43240000000000006</v>
      </c>
      <c r="K1747" s="35">
        <v>244.93987980000003</v>
      </c>
    </row>
    <row r="1748" spans="2:11" x14ac:dyDescent="0.25">
      <c r="B1748" s="35" t="str">
        <f t="shared" si="530"/>
        <v>C1_1_2005</v>
      </c>
      <c r="C1748" s="35" t="s">
        <v>74</v>
      </c>
      <c r="D1748" s="35">
        <v>1</v>
      </c>
      <c r="E1748" s="35">
        <v>2005</v>
      </c>
      <c r="F1748" s="35">
        <v>0.82280000000000009</v>
      </c>
      <c r="G1748" s="35">
        <v>3.47</v>
      </c>
      <c r="H1748" s="35">
        <v>6.08</v>
      </c>
      <c r="I1748" s="35">
        <v>0.47000000000000003</v>
      </c>
      <c r="J1748" s="43">
        <f t="shared" si="531"/>
        <v>0.43240000000000006</v>
      </c>
      <c r="K1748" s="35">
        <v>244.93987980000003</v>
      </c>
    </row>
    <row r="1749" spans="2:11" x14ac:dyDescent="0.25">
      <c r="B1749" s="35" t="str">
        <f t="shared" si="530"/>
        <v>C1_1_2006</v>
      </c>
      <c r="C1749" s="35" t="s">
        <v>74</v>
      </c>
      <c r="D1749" s="35">
        <v>1</v>
      </c>
      <c r="E1749" s="35">
        <v>2006</v>
      </c>
      <c r="F1749" s="35">
        <v>0.82280000000000009</v>
      </c>
      <c r="G1749" s="35">
        <v>3.47</v>
      </c>
      <c r="H1749" s="35">
        <v>6.08</v>
      </c>
      <c r="I1749" s="35">
        <v>0.47000000000000003</v>
      </c>
      <c r="J1749" s="43">
        <f t="shared" si="531"/>
        <v>0.43240000000000006</v>
      </c>
      <c r="K1749" s="35">
        <v>244.93987980000003</v>
      </c>
    </row>
    <row r="1750" spans="2:11" x14ac:dyDescent="0.25">
      <c r="B1750" s="35" t="str">
        <f t="shared" si="530"/>
        <v>C1_1_2007</v>
      </c>
      <c r="C1750" s="35" t="s">
        <v>74</v>
      </c>
      <c r="D1750" s="35">
        <v>1</v>
      </c>
      <c r="E1750" s="35">
        <v>2007</v>
      </c>
      <c r="F1750" s="35">
        <v>0.59289999999999998</v>
      </c>
      <c r="G1750" s="35">
        <v>3.47</v>
      </c>
      <c r="H1750" s="35">
        <v>4.37</v>
      </c>
      <c r="I1750" s="35">
        <v>0.38</v>
      </c>
      <c r="J1750" s="43">
        <f t="shared" si="531"/>
        <v>0.34960000000000002</v>
      </c>
      <c r="K1750" s="35">
        <v>244.93987980000003</v>
      </c>
    </row>
    <row r="1751" spans="2:11" x14ac:dyDescent="0.25">
      <c r="B1751" s="35" t="str">
        <f t="shared" si="530"/>
        <v>C1_1_2008</v>
      </c>
      <c r="C1751" s="35" t="s">
        <v>74</v>
      </c>
      <c r="D1751" s="35">
        <v>1</v>
      </c>
      <c r="E1751" s="35">
        <v>2008</v>
      </c>
      <c r="F1751" s="35">
        <v>0.59289999999999998</v>
      </c>
      <c r="G1751" s="35">
        <v>3.47</v>
      </c>
      <c r="H1751" s="35">
        <v>4.37</v>
      </c>
      <c r="I1751" s="35">
        <v>0.38</v>
      </c>
      <c r="J1751" s="43">
        <f t="shared" si="531"/>
        <v>0.34960000000000002</v>
      </c>
      <c r="K1751" s="35">
        <v>244.93987980000003</v>
      </c>
    </row>
    <row r="1752" spans="2:11" x14ac:dyDescent="0.25">
      <c r="B1752" s="35" t="str">
        <f t="shared" si="530"/>
        <v>C1_1_2009</v>
      </c>
      <c r="C1752" s="35" t="s">
        <v>74</v>
      </c>
      <c r="D1752" s="35">
        <v>1</v>
      </c>
      <c r="E1752" s="35">
        <v>2009</v>
      </c>
      <c r="F1752" s="35">
        <v>0.59289999999999998</v>
      </c>
      <c r="G1752" s="35">
        <v>3.47</v>
      </c>
      <c r="H1752" s="35">
        <v>4.37</v>
      </c>
      <c r="I1752" s="35">
        <v>0.38</v>
      </c>
      <c r="J1752" s="43">
        <f t="shared" si="531"/>
        <v>0.34960000000000002</v>
      </c>
      <c r="K1752" s="35">
        <v>244.93987980000003</v>
      </c>
    </row>
    <row r="1753" spans="2:11" x14ac:dyDescent="0.25">
      <c r="B1753" s="35" t="str">
        <f t="shared" si="530"/>
        <v>C1_1_2010</v>
      </c>
      <c r="C1753" s="35" t="s">
        <v>74</v>
      </c>
      <c r="D1753" s="35">
        <v>1</v>
      </c>
      <c r="E1753" s="35">
        <v>2010</v>
      </c>
      <c r="F1753" s="35">
        <v>0.59289999999999998</v>
      </c>
      <c r="G1753" s="35">
        <v>3.47</v>
      </c>
      <c r="H1753" s="35">
        <v>4.37</v>
      </c>
      <c r="I1753" s="35">
        <v>0.38</v>
      </c>
      <c r="J1753" s="43">
        <f t="shared" si="531"/>
        <v>0.34960000000000002</v>
      </c>
      <c r="K1753" s="35">
        <v>244.93987980000003</v>
      </c>
    </row>
    <row r="1754" spans="2:11" x14ac:dyDescent="0.25">
      <c r="B1754" s="35" t="str">
        <f t="shared" si="530"/>
        <v>C1_1_2011</v>
      </c>
      <c r="C1754" s="35" t="s">
        <v>74</v>
      </c>
      <c r="D1754" s="35">
        <v>1</v>
      </c>
      <c r="E1754" s="35">
        <v>2011</v>
      </c>
      <c r="F1754" s="35">
        <v>0.59289999999999998</v>
      </c>
      <c r="G1754" s="35">
        <v>3.47</v>
      </c>
      <c r="H1754" s="35">
        <v>4.37</v>
      </c>
      <c r="I1754" s="35">
        <v>0.38</v>
      </c>
      <c r="J1754" s="43">
        <f t="shared" si="531"/>
        <v>0.34960000000000002</v>
      </c>
      <c r="K1754" s="35">
        <v>244.93987980000003</v>
      </c>
    </row>
    <row r="1755" spans="2:11" x14ac:dyDescent="0.25">
      <c r="B1755" s="35" t="str">
        <f t="shared" si="530"/>
        <v>C1_1_2012</v>
      </c>
      <c r="C1755" s="35" t="s">
        <v>74</v>
      </c>
      <c r="D1755" s="35">
        <v>1</v>
      </c>
      <c r="E1755" s="35">
        <v>2012</v>
      </c>
      <c r="F1755" s="35">
        <v>0.59289999999999998</v>
      </c>
      <c r="G1755" s="35">
        <v>3.47</v>
      </c>
      <c r="H1755" s="35">
        <v>4.37</v>
      </c>
      <c r="I1755" s="35">
        <v>0.38</v>
      </c>
      <c r="J1755" s="43">
        <f t="shared" si="531"/>
        <v>0.34960000000000002</v>
      </c>
      <c r="K1755" s="35">
        <v>244.93987980000003</v>
      </c>
    </row>
    <row r="1756" spans="2:11" x14ac:dyDescent="0.25">
      <c r="B1756" s="35" t="str">
        <f t="shared" si="530"/>
        <v>C1_1_2013</v>
      </c>
      <c r="C1756" s="35" t="s">
        <v>74</v>
      </c>
      <c r="D1756" s="35">
        <v>1</v>
      </c>
      <c r="E1756" s="35">
        <v>2013</v>
      </c>
      <c r="F1756" s="35">
        <v>0.59289999999999998</v>
      </c>
      <c r="G1756" s="35">
        <v>3.47</v>
      </c>
      <c r="H1756" s="35">
        <v>4.37</v>
      </c>
      <c r="I1756" s="35">
        <v>0.38</v>
      </c>
      <c r="J1756" s="43">
        <f t="shared" si="531"/>
        <v>0.34960000000000002</v>
      </c>
      <c r="K1756" s="35">
        <v>244.93987980000003</v>
      </c>
    </row>
    <row r="1757" spans="2:11" x14ac:dyDescent="0.25">
      <c r="B1757" s="35" t="str">
        <f t="shared" si="530"/>
        <v>C1_1_2014</v>
      </c>
      <c r="C1757" s="35" t="s">
        <v>74</v>
      </c>
      <c r="D1757" s="35">
        <v>1</v>
      </c>
      <c r="E1757" s="35">
        <v>2014</v>
      </c>
      <c r="F1757" s="35">
        <v>0.59289999999999998</v>
      </c>
      <c r="G1757" s="35">
        <v>3.47</v>
      </c>
      <c r="H1757" s="35">
        <v>4.37</v>
      </c>
      <c r="I1757" s="35">
        <v>0.38</v>
      </c>
      <c r="J1757" s="43">
        <f t="shared" si="531"/>
        <v>0.34960000000000002</v>
      </c>
      <c r="K1757" s="35">
        <v>244.93987980000003</v>
      </c>
    </row>
    <row r="1758" spans="2:11" x14ac:dyDescent="0.25">
      <c r="B1758" s="35" t="str">
        <f t="shared" si="530"/>
        <v>C1_1_2015</v>
      </c>
      <c r="C1758" s="35" t="s">
        <v>74</v>
      </c>
      <c r="D1758" s="35">
        <v>1</v>
      </c>
      <c r="E1758" s="35">
        <v>2015</v>
      </c>
      <c r="F1758" s="35">
        <v>0.59289999999999998</v>
      </c>
      <c r="G1758" s="35">
        <v>3.47</v>
      </c>
      <c r="H1758" s="35">
        <v>4.37</v>
      </c>
      <c r="I1758" s="35">
        <v>0.38</v>
      </c>
      <c r="J1758" s="43">
        <f t="shared" si="531"/>
        <v>0.34960000000000002</v>
      </c>
      <c r="K1758" s="35">
        <v>244.93987980000003</v>
      </c>
    </row>
    <row r="1759" spans="2:11" x14ac:dyDescent="0.25">
      <c r="B1759" s="35" t="str">
        <f t="shared" si="530"/>
        <v>C1_1_2016</v>
      </c>
      <c r="C1759" s="35" t="s">
        <v>74</v>
      </c>
      <c r="D1759" s="35">
        <v>1</v>
      </c>
      <c r="E1759" s="35">
        <v>2016</v>
      </c>
      <c r="F1759" s="35">
        <v>0.59289999999999998</v>
      </c>
      <c r="G1759" s="35">
        <v>3.47</v>
      </c>
      <c r="H1759" s="35">
        <v>4.37</v>
      </c>
      <c r="I1759" s="35">
        <v>0.38</v>
      </c>
      <c r="J1759" s="43">
        <f t="shared" si="531"/>
        <v>0.34960000000000002</v>
      </c>
      <c r="K1759" s="35">
        <v>244.93987980000003</v>
      </c>
    </row>
    <row r="1760" spans="2:11" x14ac:dyDescent="0.25">
      <c r="B1760" s="35" t="str">
        <f t="shared" si="530"/>
        <v>C1_1_2017</v>
      </c>
      <c r="C1760" s="35" t="s">
        <v>74</v>
      </c>
      <c r="D1760" s="35">
        <v>1</v>
      </c>
      <c r="E1760" s="35">
        <v>2017</v>
      </c>
      <c r="F1760" s="35">
        <v>0.59289999999999998</v>
      </c>
      <c r="G1760" s="35">
        <v>3.47</v>
      </c>
      <c r="H1760" s="35">
        <v>4.37</v>
      </c>
      <c r="I1760" s="35">
        <v>0.38</v>
      </c>
      <c r="J1760" s="43">
        <f t="shared" si="531"/>
        <v>0.34960000000000002</v>
      </c>
      <c r="K1760" s="35">
        <v>244.93987980000003</v>
      </c>
    </row>
    <row r="1761" spans="2:11" x14ac:dyDescent="0.25">
      <c r="B1761" s="35" t="str">
        <f t="shared" si="530"/>
        <v>C1_1_2018</v>
      </c>
      <c r="C1761" s="35" t="s">
        <v>74</v>
      </c>
      <c r="D1761" s="35">
        <v>1</v>
      </c>
      <c r="E1761" s="35">
        <v>2018</v>
      </c>
      <c r="F1761" s="35">
        <v>0.59289999999999998</v>
      </c>
      <c r="G1761" s="35">
        <v>3.47</v>
      </c>
      <c r="H1761" s="35">
        <v>4.37</v>
      </c>
      <c r="I1761" s="35">
        <v>0.38</v>
      </c>
      <c r="J1761" s="43">
        <f t="shared" si="531"/>
        <v>0.34960000000000002</v>
      </c>
      <c r="K1761" s="35">
        <v>244.93987980000003</v>
      </c>
    </row>
    <row r="1762" spans="2:11" x14ac:dyDescent="0.25">
      <c r="B1762" s="35" t="str">
        <f t="shared" si="530"/>
        <v>C1_1_2019</v>
      </c>
      <c r="C1762" s="35" t="s">
        <v>74</v>
      </c>
      <c r="D1762" s="35">
        <v>1</v>
      </c>
      <c r="E1762" s="35">
        <v>2019</v>
      </c>
      <c r="F1762" s="35">
        <v>0.59289999999999998</v>
      </c>
      <c r="G1762" s="35">
        <v>3.47</v>
      </c>
      <c r="H1762" s="35">
        <v>4.37</v>
      </c>
      <c r="I1762" s="35">
        <v>0.38</v>
      </c>
      <c r="J1762" s="43">
        <f t="shared" si="531"/>
        <v>0.34960000000000002</v>
      </c>
      <c r="K1762" s="35">
        <v>244.93987980000003</v>
      </c>
    </row>
    <row r="1763" spans="2:11" x14ac:dyDescent="0.25">
      <c r="B1763" s="35" t="str">
        <f t="shared" si="530"/>
        <v>C1_1_2020</v>
      </c>
      <c r="C1763" s="35" t="s">
        <v>74</v>
      </c>
      <c r="D1763" s="35">
        <v>1</v>
      </c>
      <c r="E1763" s="35">
        <v>2020</v>
      </c>
      <c r="F1763" s="35">
        <v>0.59289999999999998</v>
      </c>
      <c r="G1763" s="35">
        <v>3.47</v>
      </c>
      <c r="H1763" s="35">
        <v>4.37</v>
      </c>
      <c r="I1763" s="35">
        <v>0.38</v>
      </c>
      <c r="J1763" s="43">
        <f t="shared" si="531"/>
        <v>0.34960000000000002</v>
      </c>
      <c r="K1763" s="35">
        <v>244.93987980000003</v>
      </c>
    </row>
    <row r="1764" spans="2:11" x14ac:dyDescent="0.25">
      <c r="B1764" s="35" t="str">
        <f t="shared" si="530"/>
        <v>C1_1_2040</v>
      </c>
      <c r="C1764" s="35" t="s">
        <v>74</v>
      </c>
      <c r="D1764" s="35">
        <v>1</v>
      </c>
      <c r="E1764" s="35">
        <v>2040</v>
      </c>
      <c r="F1764" s="35">
        <v>0.59289999999999998</v>
      </c>
      <c r="G1764" s="35">
        <v>3.47</v>
      </c>
      <c r="H1764" s="35">
        <v>4.37</v>
      </c>
      <c r="I1764" s="35">
        <v>0.19</v>
      </c>
      <c r="J1764" s="43">
        <f t="shared" si="531"/>
        <v>0.17480000000000001</v>
      </c>
      <c r="K1764" s="35">
        <v>244.93987980000003</v>
      </c>
    </row>
    <row r="1765" spans="2:11" x14ac:dyDescent="0.25">
      <c r="B1765" s="35" t="str">
        <f t="shared" si="530"/>
        <v>C1_2_1994</v>
      </c>
      <c r="C1765" s="35" t="s">
        <v>74</v>
      </c>
      <c r="D1765" s="35">
        <v>2</v>
      </c>
      <c r="E1765" s="35">
        <v>1994</v>
      </c>
      <c r="F1765" s="35">
        <v>2.2263999999999999</v>
      </c>
      <c r="G1765" s="35">
        <v>5</v>
      </c>
      <c r="H1765" s="35">
        <v>6.92</v>
      </c>
      <c r="I1765" s="35">
        <v>0.76</v>
      </c>
      <c r="J1765" s="43">
        <f t="shared" si="531"/>
        <v>0.69920000000000004</v>
      </c>
      <c r="K1765" s="35">
        <v>244.93987980000003</v>
      </c>
    </row>
    <row r="1766" spans="2:11" x14ac:dyDescent="0.25">
      <c r="B1766" s="35" t="str">
        <f t="shared" si="530"/>
        <v>C1_2_1995</v>
      </c>
      <c r="C1766" s="35" t="s">
        <v>74</v>
      </c>
      <c r="D1766" s="35">
        <v>2</v>
      </c>
      <c r="E1766" s="35">
        <v>1995</v>
      </c>
      <c r="F1766" s="35">
        <v>2.2263999999999999</v>
      </c>
      <c r="G1766" s="35">
        <v>5</v>
      </c>
      <c r="H1766" s="35">
        <v>6.92</v>
      </c>
      <c r="I1766" s="35">
        <v>0.76</v>
      </c>
      <c r="J1766" s="43">
        <f t="shared" si="531"/>
        <v>0.69920000000000004</v>
      </c>
      <c r="K1766" s="35">
        <v>244.93987980000003</v>
      </c>
    </row>
    <row r="1767" spans="2:11" x14ac:dyDescent="0.25">
      <c r="B1767" s="35" t="str">
        <f t="shared" si="530"/>
        <v>C1_2_1996</v>
      </c>
      <c r="C1767" s="35" t="s">
        <v>74</v>
      </c>
      <c r="D1767" s="35">
        <v>2</v>
      </c>
      <c r="E1767" s="35">
        <v>1996</v>
      </c>
      <c r="F1767" s="35">
        <v>2.2263999999999999</v>
      </c>
      <c r="G1767" s="35">
        <v>5</v>
      </c>
      <c r="H1767" s="35">
        <v>6.92</v>
      </c>
      <c r="I1767" s="35">
        <v>0.76</v>
      </c>
      <c r="J1767" s="43">
        <f t="shared" si="531"/>
        <v>0.69920000000000004</v>
      </c>
      <c r="K1767" s="35">
        <v>244.93987980000003</v>
      </c>
    </row>
    <row r="1768" spans="2:11" x14ac:dyDescent="0.25">
      <c r="B1768" s="35" t="str">
        <f t="shared" si="530"/>
        <v>C1_2_1997</v>
      </c>
      <c r="C1768" s="35" t="s">
        <v>74</v>
      </c>
      <c r="D1768" s="35">
        <v>2</v>
      </c>
      <c r="E1768" s="35">
        <v>1997</v>
      </c>
      <c r="F1768" s="35">
        <v>2.2263999999999999</v>
      </c>
      <c r="G1768" s="35">
        <v>5</v>
      </c>
      <c r="H1768" s="35">
        <v>6.92</v>
      </c>
      <c r="I1768" s="35">
        <v>0.76</v>
      </c>
      <c r="J1768" s="43">
        <f t="shared" si="531"/>
        <v>0.69920000000000004</v>
      </c>
      <c r="K1768" s="35">
        <v>244.93987980000003</v>
      </c>
    </row>
    <row r="1769" spans="2:11" x14ac:dyDescent="0.25">
      <c r="B1769" s="35" t="str">
        <f t="shared" si="530"/>
        <v>C1_2_1998</v>
      </c>
      <c r="C1769" s="35" t="s">
        <v>74</v>
      </c>
      <c r="D1769" s="35">
        <v>2</v>
      </c>
      <c r="E1769" s="35">
        <v>1998</v>
      </c>
      <c r="F1769" s="35">
        <v>2.2263999999999999</v>
      </c>
      <c r="G1769" s="35">
        <v>5</v>
      </c>
      <c r="H1769" s="35">
        <v>6.92</v>
      </c>
      <c r="I1769" s="35">
        <v>0.76</v>
      </c>
      <c r="J1769" s="43">
        <f t="shared" si="531"/>
        <v>0.69920000000000004</v>
      </c>
      <c r="K1769" s="35">
        <v>244.93987980000003</v>
      </c>
    </row>
    <row r="1770" spans="2:11" x14ac:dyDescent="0.25">
      <c r="B1770" s="35" t="str">
        <f t="shared" si="530"/>
        <v>C1_2_1999</v>
      </c>
      <c r="C1770" s="35" t="s">
        <v>74</v>
      </c>
      <c r="D1770" s="35">
        <v>2</v>
      </c>
      <c r="E1770" s="35">
        <v>1999</v>
      </c>
      <c r="F1770" s="35">
        <v>1.089</v>
      </c>
      <c r="G1770" s="35">
        <v>5</v>
      </c>
      <c r="H1770" s="35">
        <v>6.92</v>
      </c>
      <c r="I1770" s="35">
        <v>0.57000000000000006</v>
      </c>
      <c r="J1770" s="43">
        <f t="shared" si="531"/>
        <v>0.52440000000000009</v>
      </c>
      <c r="K1770" s="35">
        <v>244.93987980000003</v>
      </c>
    </row>
    <row r="1771" spans="2:11" x14ac:dyDescent="0.25">
      <c r="B1771" s="35" t="str">
        <f t="shared" si="530"/>
        <v>C1_2_2000</v>
      </c>
      <c r="C1771" s="35" t="s">
        <v>74</v>
      </c>
      <c r="D1771" s="35">
        <v>2</v>
      </c>
      <c r="E1771" s="35">
        <v>2000</v>
      </c>
      <c r="F1771" s="35">
        <v>1.089</v>
      </c>
      <c r="G1771" s="35">
        <v>5</v>
      </c>
      <c r="H1771" s="35">
        <v>6.92</v>
      </c>
      <c r="I1771" s="35">
        <v>0.57000000000000006</v>
      </c>
      <c r="J1771" s="43">
        <f t="shared" si="531"/>
        <v>0.52440000000000009</v>
      </c>
      <c r="K1771" s="35">
        <v>244.93987980000003</v>
      </c>
    </row>
    <row r="1772" spans="2:11" x14ac:dyDescent="0.25">
      <c r="B1772" s="35" t="str">
        <f t="shared" si="530"/>
        <v>C1_2_2001</v>
      </c>
      <c r="C1772" s="35" t="s">
        <v>74</v>
      </c>
      <c r="D1772" s="35">
        <v>2</v>
      </c>
      <c r="E1772" s="35">
        <v>2001</v>
      </c>
      <c r="F1772" s="35">
        <v>1.089</v>
      </c>
      <c r="G1772" s="35">
        <v>5</v>
      </c>
      <c r="H1772" s="35">
        <v>6.92</v>
      </c>
      <c r="I1772" s="35">
        <v>0.57000000000000006</v>
      </c>
      <c r="J1772" s="43">
        <f t="shared" si="531"/>
        <v>0.52440000000000009</v>
      </c>
      <c r="K1772" s="35">
        <v>244.93987980000003</v>
      </c>
    </row>
    <row r="1773" spans="2:11" x14ac:dyDescent="0.25">
      <c r="B1773" s="35" t="str">
        <f t="shared" si="530"/>
        <v>C1_2_2002</v>
      </c>
      <c r="C1773" s="35" t="s">
        <v>74</v>
      </c>
      <c r="D1773" s="35">
        <v>2</v>
      </c>
      <c r="E1773" s="35">
        <v>2002</v>
      </c>
      <c r="F1773" s="35">
        <v>1.089</v>
      </c>
      <c r="G1773" s="35">
        <v>5</v>
      </c>
      <c r="H1773" s="35">
        <v>6.92</v>
      </c>
      <c r="I1773" s="35">
        <v>0.57000000000000006</v>
      </c>
      <c r="J1773" s="43">
        <f t="shared" si="531"/>
        <v>0.52440000000000009</v>
      </c>
      <c r="K1773" s="35">
        <v>244.93987980000003</v>
      </c>
    </row>
    <row r="1774" spans="2:11" x14ac:dyDescent="0.25">
      <c r="B1774" s="35" t="str">
        <f t="shared" si="530"/>
        <v>C1_2_2003</v>
      </c>
      <c r="C1774" s="35" t="s">
        <v>74</v>
      </c>
      <c r="D1774" s="35">
        <v>2</v>
      </c>
      <c r="E1774" s="35">
        <v>2003</v>
      </c>
      <c r="F1774" s="35">
        <v>1.089</v>
      </c>
      <c r="G1774" s="35">
        <v>5</v>
      </c>
      <c r="H1774" s="35">
        <v>6.92</v>
      </c>
      <c r="I1774" s="35">
        <v>0.57000000000000006</v>
      </c>
      <c r="J1774" s="43">
        <f t="shared" si="531"/>
        <v>0.52440000000000009</v>
      </c>
      <c r="K1774" s="35">
        <v>244.93987980000003</v>
      </c>
    </row>
    <row r="1775" spans="2:11" x14ac:dyDescent="0.25">
      <c r="B1775" s="35" t="str">
        <f t="shared" si="530"/>
        <v>C1_2_2004</v>
      </c>
      <c r="C1775" s="35" t="s">
        <v>74</v>
      </c>
      <c r="D1775" s="35">
        <v>2</v>
      </c>
      <c r="E1775" s="35">
        <v>2004</v>
      </c>
      <c r="F1775" s="35">
        <v>0.77439999999999998</v>
      </c>
      <c r="G1775" s="35">
        <v>2.34</v>
      </c>
      <c r="H1775" s="35">
        <v>5.79</v>
      </c>
      <c r="I1775" s="35">
        <v>0.38</v>
      </c>
      <c r="J1775" s="43">
        <f t="shared" si="531"/>
        <v>0.34960000000000002</v>
      </c>
      <c r="K1775" s="35">
        <v>244.93987980000003</v>
      </c>
    </row>
    <row r="1776" spans="2:11" x14ac:dyDescent="0.25">
      <c r="B1776" s="35" t="str">
        <f t="shared" si="530"/>
        <v>C1_2_2005</v>
      </c>
      <c r="C1776" s="35" t="s">
        <v>74</v>
      </c>
      <c r="D1776" s="35">
        <v>2</v>
      </c>
      <c r="E1776" s="35">
        <v>2005</v>
      </c>
      <c r="F1776" s="35">
        <v>0.77439999999999998</v>
      </c>
      <c r="G1776" s="35">
        <v>2.34</v>
      </c>
      <c r="H1776" s="35">
        <v>5.79</v>
      </c>
      <c r="I1776" s="35">
        <v>0.38</v>
      </c>
      <c r="J1776" s="43">
        <f t="shared" si="531"/>
        <v>0.34960000000000002</v>
      </c>
      <c r="K1776" s="35">
        <v>244.93987980000003</v>
      </c>
    </row>
    <row r="1777" spans="2:11" x14ac:dyDescent="0.25">
      <c r="B1777" s="35" t="str">
        <f t="shared" si="530"/>
        <v>C1_2_2006</v>
      </c>
      <c r="C1777" s="35" t="s">
        <v>74</v>
      </c>
      <c r="D1777" s="35">
        <v>2</v>
      </c>
      <c r="E1777" s="35">
        <v>2006</v>
      </c>
      <c r="F1777" s="35">
        <v>0.77439999999999998</v>
      </c>
      <c r="G1777" s="35">
        <v>2.34</v>
      </c>
      <c r="H1777" s="35">
        <v>5.79</v>
      </c>
      <c r="I1777" s="35">
        <v>0.38</v>
      </c>
      <c r="J1777" s="43">
        <f t="shared" si="531"/>
        <v>0.34960000000000002</v>
      </c>
      <c r="K1777" s="35">
        <v>244.93987980000003</v>
      </c>
    </row>
    <row r="1778" spans="2:11" x14ac:dyDescent="0.25">
      <c r="B1778" s="35" t="str">
        <f t="shared" si="530"/>
        <v>C1_2_2007</v>
      </c>
      <c r="C1778" s="35" t="s">
        <v>74</v>
      </c>
      <c r="D1778" s="35">
        <v>2</v>
      </c>
      <c r="E1778" s="35">
        <v>2007</v>
      </c>
      <c r="F1778" s="35">
        <v>0.68969999999999987</v>
      </c>
      <c r="G1778" s="35">
        <v>2.34</v>
      </c>
      <c r="H1778" s="35">
        <v>4.57</v>
      </c>
      <c r="I1778" s="35">
        <v>0.38</v>
      </c>
      <c r="J1778" s="43">
        <f t="shared" si="531"/>
        <v>0.34960000000000002</v>
      </c>
      <c r="K1778" s="35">
        <v>244.93987980000003</v>
      </c>
    </row>
    <row r="1779" spans="2:11" x14ac:dyDescent="0.25">
      <c r="B1779" s="35" t="str">
        <f t="shared" si="530"/>
        <v>C1_2_2008</v>
      </c>
      <c r="C1779" s="35" t="s">
        <v>74</v>
      </c>
      <c r="D1779" s="35">
        <v>2</v>
      </c>
      <c r="E1779" s="35">
        <v>2008</v>
      </c>
      <c r="F1779" s="35">
        <v>0.68969999999999987</v>
      </c>
      <c r="G1779" s="35">
        <v>2.34</v>
      </c>
      <c r="H1779" s="35">
        <v>4.57</v>
      </c>
      <c r="I1779" s="35">
        <v>0.38</v>
      </c>
      <c r="J1779" s="43">
        <f t="shared" si="531"/>
        <v>0.34960000000000002</v>
      </c>
      <c r="K1779" s="35">
        <v>244.93987980000003</v>
      </c>
    </row>
    <row r="1780" spans="2:11" x14ac:dyDescent="0.25">
      <c r="B1780" s="35" t="str">
        <f t="shared" si="530"/>
        <v>C1_2_2009</v>
      </c>
      <c r="C1780" s="35" t="s">
        <v>74</v>
      </c>
      <c r="D1780" s="35">
        <v>2</v>
      </c>
      <c r="E1780" s="35">
        <v>2009</v>
      </c>
      <c r="F1780" s="35">
        <v>0.68969999999999987</v>
      </c>
      <c r="G1780" s="35">
        <v>2.34</v>
      </c>
      <c r="H1780" s="35">
        <v>4.57</v>
      </c>
      <c r="I1780" s="35">
        <v>0.38</v>
      </c>
      <c r="J1780" s="43">
        <f t="shared" si="531"/>
        <v>0.34960000000000002</v>
      </c>
      <c r="K1780" s="35">
        <v>244.93987980000003</v>
      </c>
    </row>
    <row r="1781" spans="2:11" x14ac:dyDescent="0.25">
      <c r="B1781" s="35" t="str">
        <f t="shared" si="530"/>
        <v>C1_2_2010</v>
      </c>
      <c r="C1781" s="35" t="s">
        <v>74</v>
      </c>
      <c r="D1781" s="35">
        <v>2</v>
      </c>
      <c r="E1781" s="35">
        <v>2010</v>
      </c>
      <c r="F1781" s="35">
        <v>0.68969999999999987</v>
      </c>
      <c r="G1781" s="35">
        <v>2.34</v>
      </c>
      <c r="H1781" s="35">
        <v>4.57</v>
      </c>
      <c r="I1781" s="35">
        <v>0.38</v>
      </c>
      <c r="J1781" s="43">
        <f t="shared" si="531"/>
        <v>0.34960000000000002</v>
      </c>
      <c r="K1781" s="35">
        <v>244.93987980000003</v>
      </c>
    </row>
    <row r="1782" spans="2:11" x14ac:dyDescent="0.25">
      <c r="B1782" s="35" t="str">
        <f t="shared" si="530"/>
        <v>C1_2_2011</v>
      </c>
      <c r="C1782" s="35" t="s">
        <v>74</v>
      </c>
      <c r="D1782" s="35">
        <v>2</v>
      </c>
      <c r="E1782" s="35">
        <v>2011</v>
      </c>
      <c r="F1782" s="35">
        <v>0.68969999999999987</v>
      </c>
      <c r="G1782" s="35">
        <v>2.34</v>
      </c>
      <c r="H1782" s="35">
        <v>4.57</v>
      </c>
      <c r="I1782" s="35">
        <v>0.38</v>
      </c>
      <c r="J1782" s="43">
        <f t="shared" si="531"/>
        <v>0.34960000000000002</v>
      </c>
      <c r="K1782" s="35">
        <v>244.93987980000003</v>
      </c>
    </row>
    <row r="1783" spans="2:11" x14ac:dyDescent="0.25">
      <c r="B1783" s="35" t="str">
        <f t="shared" si="530"/>
        <v>C1_2_2012</v>
      </c>
      <c r="C1783" s="35" t="s">
        <v>74</v>
      </c>
      <c r="D1783" s="35">
        <v>2</v>
      </c>
      <c r="E1783" s="35">
        <v>2012</v>
      </c>
      <c r="F1783" s="35">
        <v>0.68969999999999987</v>
      </c>
      <c r="G1783" s="35">
        <v>2.34</v>
      </c>
      <c r="H1783" s="35">
        <v>4.57</v>
      </c>
      <c r="I1783" s="35">
        <v>0.38</v>
      </c>
      <c r="J1783" s="43">
        <f t="shared" si="531"/>
        <v>0.34960000000000002</v>
      </c>
      <c r="K1783" s="35">
        <v>244.93987980000003</v>
      </c>
    </row>
    <row r="1784" spans="2:11" x14ac:dyDescent="0.25">
      <c r="B1784" s="35" t="str">
        <f t="shared" si="530"/>
        <v>C1_2_2013</v>
      </c>
      <c r="C1784" s="35" t="s">
        <v>74</v>
      </c>
      <c r="D1784" s="35">
        <v>2</v>
      </c>
      <c r="E1784" s="35">
        <v>2013</v>
      </c>
      <c r="F1784" s="35">
        <v>0.68969999999999987</v>
      </c>
      <c r="G1784" s="35">
        <v>2.34</v>
      </c>
      <c r="H1784" s="35">
        <v>4.57</v>
      </c>
      <c r="I1784" s="35">
        <v>0.38</v>
      </c>
      <c r="J1784" s="43">
        <f t="shared" si="531"/>
        <v>0.34960000000000002</v>
      </c>
      <c r="K1784" s="35">
        <v>244.93987980000003</v>
      </c>
    </row>
    <row r="1785" spans="2:11" x14ac:dyDescent="0.25">
      <c r="B1785" s="35" t="str">
        <f t="shared" si="530"/>
        <v>C1_2_2014</v>
      </c>
      <c r="C1785" s="35" t="s">
        <v>74</v>
      </c>
      <c r="D1785" s="35">
        <v>2</v>
      </c>
      <c r="E1785" s="35">
        <v>2014</v>
      </c>
      <c r="F1785" s="35">
        <v>0.68969999999999987</v>
      </c>
      <c r="G1785" s="35">
        <v>2.34</v>
      </c>
      <c r="H1785" s="35">
        <v>4.57</v>
      </c>
      <c r="I1785" s="35">
        <v>0.38</v>
      </c>
      <c r="J1785" s="43">
        <f t="shared" si="531"/>
        <v>0.34960000000000002</v>
      </c>
      <c r="K1785" s="35">
        <v>244.93987980000003</v>
      </c>
    </row>
    <row r="1786" spans="2:11" x14ac:dyDescent="0.25">
      <c r="B1786" s="35" t="str">
        <f t="shared" si="530"/>
        <v>C1_2_2015</v>
      </c>
      <c r="C1786" s="35" t="s">
        <v>74</v>
      </c>
      <c r="D1786" s="35">
        <v>2</v>
      </c>
      <c r="E1786" s="35">
        <v>2015</v>
      </c>
      <c r="F1786" s="35">
        <v>0.68969999999999987</v>
      </c>
      <c r="G1786" s="35">
        <v>2.34</v>
      </c>
      <c r="H1786" s="35">
        <v>4.57</v>
      </c>
      <c r="I1786" s="35">
        <v>0.38</v>
      </c>
      <c r="J1786" s="43">
        <f t="shared" si="531"/>
        <v>0.34960000000000002</v>
      </c>
      <c r="K1786" s="35">
        <v>244.93987980000003</v>
      </c>
    </row>
    <row r="1787" spans="2:11" x14ac:dyDescent="0.25">
      <c r="B1787" s="35" t="str">
        <f t="shared" si="530"/>
        <v>C1_2_2016</v>
      </c>
      <c r="C1787" s="35" t="s">
        <v>74</v>
      </c>
      <c r="D1787" s="35">
        <v>2</v>
      </c>
      <c r="E1787" s="35">
        <v>2016</v>
      </c>
      <c r="F1787" s="35">
        <v>0.68969999999999987</v>
      </c>
      <c r="G1787" s="35">
        <v>2.34</v>
      </c>
      <c r="H1787" s="35">
        <v>4.57</v>
      </c>
      <c r="I1787" s="35">
        <v>0.38</v>
      </c>
      <c r="J1787" s="43">
        <f t="shared" si="531"/>
        <v>0.34960000000000002</v>
      </c>
      <c r="K1787" s="35">
        <v>244.93987980000003</v>
      </c>
    </row>
    <row r="1788" spans="2:11" x14ac:dyDescent="0.25">
      <c r="B1788" s="35" t="str">
        <f t="shared" si="530"/>
        <v>C1_2_2017</v>
      </c>
      <c r="C1788" s="35" t="s">
        <v>74</v>
      </c>
      <c r="D1788" s="35">
        <v>2</v>
      </c>
      <c r="E1788" s="35">
        <v>2017</v>
      </c>
      <c r="F1788" s="35">
        <v>0.68969999999999987</v>
      </c>
      <c r="G1788" s="35">
        <v>2.34</v>
      </c>
      <c r="H1788" s="35">
        <v>4.57</v>
      </c>
      <c r="I1788" s="35">
        <v>0.38</v>
      </c>
      <c r="J1788" s="43">
        <f t="shared" si="531"/>
        <v>0.34960000000000002</v>
      </c>
      <c r="K1788" s="35">
        <v>244.93987980000003</v>
      </c>
    </row>
    <row r="1789" spans="2:11" x14ac:dyDescent="0.25">
      <c r="B1789" s="35" t="str">
        <f t="shared" si="530"/>
        <v>C1_2_2018</v>
      </c>
      <c r="C1789" s="35" t="s">
        <v>74</v>
      </c>
      <c r="D1789" s="35">
        <v>2</v>
      </c>
      <c r="E1789" s="35">
        <v>2018</v>
      </c>
      <c r="F1789" s="35">
        <v>0.68969999999999987</v>
      </c>
      <c r="G1789" s="35">
        <v>2.34</v>
      </c>
      <c r="H1789" s="35">
        <v>4.57</v>
      </c>
      <c r="I1789" s="35">
        <v>0.38</v>
      </c>
      <c r="J1789" s="43">
        <f t="shared" si="531"/>
        <v>0.34960000000000002</v>
      </c>
      <c r="K1789" s="35">
        <v>244.93987980000003</v>
      </c>
    </row>
    <row r="1790" spans="2:11" x14ac:dyDescent="0.25">
      <c r="B1790" s="35" t="str">
        <f t="shared" si="530"/>
        <v>C1_2_2019</v>
      </c>
      <c r="C1790" s="35" t="s">
        <v>74</v>
      </c>
      <c r="D1790" s="35">
        <v>2</v>
      </c>
      <c r="E1790" s="35">
        <v>2019</v>
      </c>
      <c r="F1790" s="35">
        <v>0.68969999999999987</v>
      </c>
      <c r="G1790" s="35">
        <v>2.34</v>
      </c>
      <c r="H1790" s="35">
        <v>4.57</v>
      </c>
      <c r="I1790" s="35">
        <v>0.38</v>
      </c>
      <c r="J1790" s="43">
        <f t="shared" si="531"/>
        <v>0.34960000000000002</v>
      </c>
      <c r="K1790" s="35">
        <v>244.93987980000003</v>
      </c>
    </row>
    <row r="1791" spans="2:11" x14ac:dyDescent="0.25">
      <c r="B1791" s="35" t="str">
        <f t="shared" si="530"/>
        <v>C1_2_2020</v>
      </c>
      <c r="C1791" s="35" t="s">
        <v>74</v>
      </c>
      <c r="D1791" s="35">
        <v>2</v>
      </c>
      <c r="E1791" s="35">
        <v>2020</v>
      </c>
      <c r="F1791" s="35">
        <v>0.68969999999999987</v>
      </c>
      <c r="G1791" s="35">
        <v>2.34</v>
      </c>
      <c r="H1791" s="35">
        <v>4.57</v>
      </c>
      <c r="I1791" s="35">
        <v>0.38</v>
      </c>
      <c r="J1791" s="43">
        <f t="shared" si="531"/>
        <v>0.34960000000000002</v>
      </c>
      <c r="K1791" s="35">
        <v>244.93987980000003</v>
      </c>
    </row>
    <row r="1792" spans="2:11" x14ac:dyDescent="0.25">
      <c r="B1792" s="35" t="str">
        <f t="shared" si="530"/>
        <v>C1_2_2040</v>
      </c>
      <c r="C1792" s="35" t="s">
        <v>74</v>
      </c>
      <c r="D1792" s="35">
        <v>2</v>
      </c>
      <c r="E1792" s="35">
        <v>2040</v>
      </c>
      <c r="F1792" s="35">
        <v>0.68969999999999987</v>
      </c>
      <c r="G1792" s="35">
        <v>2.34</v>
      </c>
      <c r="H1792" s="35">
        <v>4.57</v>
      </c>
      <c r="I1792" s="35">
        <v>0.19</v>
      </c>
      <c r="J1792" s="43">
        <f t="shared" si="531"/>
        <v>0.17480000000000001</v>
      </c>
      <c r="K1792" s="35">
        <v>244.93987980000003</v>
      </c>
    </row>
    <row r="1793" spans="2:11" x14ac:dyDescent="0.25">
      <c r="B1793" s="35" t="str">
        <f t="shared" si="530"/>
        <v>C1_3_1987</v>
      </c>
      <c r="C1793" s="35" t="s">
        <v>74</v>
      </c>
      <c r="D1793" s="35">
        <v>3</v>
      </c>
      <c r="E1793" s="35">
        <v>1987</v>
      </c>
      <c r="F1793" s="35">
        <v>2.2263999999999999</v>
      </c>
      <c r="G1793" s="35">
        <v>5</v>
      </c>
      <c r="H1793" s="35">
        <v>7</v>
      </c>
      <c r="I1793" s="35">
        <v>0.76</v>
      </c>
      <c r="J1793" s="43">
        <f t="shared" si="531"/>
        <v>0.69920000000000004</v>
      </c>
      <c r="K1793" s="35">
        <v>244.93987980000003</v>
      </c>
    </row>
    <row r="1794" spans="2:11" x14ac:dyDescent="0.25">
      <c r="B1794" s="35" t="str">
        <f t="shared" si="530"/>
        <v>C1_3_1988</v>
      </c>
      <c r="C1794" s="35" t="s">
        <v>74</v>
      </c>
      <c r="D1794" s="35">
        <v>3</v>
      </c>
      <c r="E1794" s="35">
        <v>1988</v>
      </c>
      <c r="F1794" s="35">
        <v>2.2263999999999999</v>
      </c>
      <c r="G1794" s="35">
        <v>5</v>
      </c>
      <c r="H1794" s="35">
        <v>7</v>
      </c>
      <c r="I1794" s="35">
        <v>0.76</v>
      </c>
      <c r="J1794" s="43">
        <f t="shared" si="531"/>
        <v>0.69920000000000004</v>
      </c>
      <c r="K1794" s="35">
        <v>244.93987980000003</v>
      </c>
    </row>
    <row r="1795" spans="2:11" x14ac:dyDescent="0.25">
      <c r="B1795" s="35" t="str">
        <f t="shared" si="530"/>
        <v>C1_3_1989</v>
      </c>
      <c r="C1795" s="35" t="s">
        <v>74</v>
      </c>
      <c r="D1795" s="35">
        <v>3</v>
      </c>
      <c r="E1795" s="35">
        <v>1989</v>
      </c>
      <c r="F1795" s="35">
        <v>2.2263999999999999</v>
      </c>
      <c r="G1795" s="35">
        <v>5</v>
      </c>
      <c r="H1795" s="35">
        <v>7</v>
      </c>
      <c r="I1795" s="35">
        <v>0.76</v>
      </c>
      <c r="J1795" s="43">
        <f t="shared" si="531"/>
        <v>0.69920000000000004</v>
      </c>
      <c r="K1795" s="35">
        <v>244.93987980000003</v>
      </c>
    </row>
    <row r="1796" spans="2:11" x14ac:dyDescent="0.25">
      <c r="B1796" s="35" t="str">
        <f t="shared" si="530"/>
        <v>C1_3_1990</v>
      </c>
      <c r="C1796" s="35" t="s">
        <v>74</v>
      </c>
      <c r="D1796" s="35">
        <v>3</v>
      </c>
      <c r="E1796" s="35">
        <v>1990</v>
      </c>
      <c r="F1796" s="35">
        <v>2.2263999999999999</v>
      </c>
      <c r="G1796" s="35">
        <v>5</v>
      </c>
      <c r="H1796" s="35">
        <v>7</v>
      </c>
      <c r="I1796" s="35">
        <v>0.76</v>
      </c>
      <c r="J1796" s="43">
        <f t="shared" si="531"/>
        <v>0.69920000000000004</v>
      </c>
      <c r="K1796" s="35">
        <v>244.93987980000003</v>
      </c>
    </row>
    <row r="1797" spans="2:11" x14ac:dyDescent="0.25">
      <c r="B1797" s="35" t="str">
        <f t="shared" si="530"/>
        <v>C1_3_1991</v>
      </c>
      <c r="C1797" s="35" t="s">
        <v>74</v>
      </c>
      <c r="D1797" s="35">
        <v>3</v>
      </c>
      <c r="E1797" s="35">
        <v>1991</v>
      </c>
      <c r="F1797" s="35">
        <v>2.2263999999999999</v>
      </c>
      <c r="G1797" s="35">
        <v>5</v>
      </c>
      <c r="H1797" s="35">
        <v>7</v>
      </c>
      <c r="I1797" s="35">
        <v>0.76</v>
      </c>
      <c r="J1797" s="43">
        <f t="shared" si="531"/>
        <v>0.69920000000000004</v>
      </c>
      <c r="K1797" s="35">
        <v>244.93987980000003</v>
      </c>
    </row>
    <row r="1798" spans="2:11" x14ac:dyDescent="0.25">
      <c r="B1798" s="35" t="str">
        <f t="shared" si="530"/>
        <v>C1_3_1992</v>
      </c>
      <c r="C1798" s="35" t="s">
        <v>74</v>
      </c>
      <c r="D1798" s="35">
        <v>3</v>
      </c>
      <c r="E1798" s="35">
        <v>1992</v>
      </c>
      <c r="F1798" s="35">
        <v>2.2263999999999999</v>
      </c>
      <c r="G1798" s="35">
        <v>5</v>
      </c>
      <c r="H1798" s="35">
        <v>7</v>
      </c>
      <c r="I1798" s="35">
        <v>0.76</v>
      </c>
      <c r="J1798" s="43">
        <f t="shared" si="531"/>
        <v>0.69920000000000004</v>
      </c>
      <c r="K1798" s="35">
        <v>244.93987980000003</v>
      </c>
    </row>
    <row r="1799" spans="2:11" x14ac:dyDescent="0.25">
      <c r="B1799" s="35" t="str">
        <f t="shared" si="530"/>
        <v>C1_3_1993</v>
      </c>
      <c r="C1799" s="35" t="s">
        <v>74</v>
      </c>
      <c r="D1799" s="35">
        <v>3</v>
      </c>
      <c r="E1799" s="35">
        <v>1993</v>
      </c>
      <c r="F1799" s="35">
        <v>2.2263999999999999</v>
      </c>
      <c r="G1799" s="35">
        <v>5</v>
      </c>
      <c r="H1799" s="35">
        <v>7</v>
      </c>
      <c r="I1799" s="35">
        <v>0.76</v>
      </c>
      <c r="J1799" s="43">
        <f t="shared" si="531"/>
        <v>0.69920000000000004</v>
      </c>
      <c r="K1799" s="35">
        <v>244.93987980000003</v>
      </c>
    </row>
    <row r="1800" spans="2:11" x14ac:dyDescent="0.25">
      <c r="B1800" s="35" t="str">
        <f t="shared" si="530"/>
        <v>C1_3_1994</v>
      </c>
      <c r="C1800" s="35" t="s">
        <v>74</v>
      </c>
      <c r="D1800" s="35">
        <v>3</v>
      </c>
      <c r="E1800" s="35">
        <v>1994</v>
      </c>
      <c r="F1800" s="35">
        <v>2.2263999999999999</v>
      </c>
      <c r="G1800" s="35">
        <v>5</v>
      </c>
      <c r="H1800" s="35">
        <v>7</v>
      </c>
      <c r="I1800" s="35">
        <v>0.76</v>
      </c>
      <c r="J1800" s="43">
        <f t="shared" si="531"/>
        <v>0.69920000000000004</v>
      </c>
      <c r="K1800" s="35">
        <v>244.93987980000003</v>
      </c>
    </row>
    <row r="1801" spans="2:11" x14ac:dyDescent="0.25">
      <c r="B1801" s="35" t="str">
        <f t="shared" si="530"/>
        <v>C1_3_1995</v>
      </c>
      <c r="C1801" s="35" t="s">
        <v>74</v>
      </c>
      <c r="D1801" s="35">
        <v>3</v>
      </c>
      <c r="E1801" s="35">
        <v>1995</v>
      </c>
      <c r="F1801" s="35">
        <v>2.2263999999999999</v>
      </c>
      <c r="G1801" s="35">
        <v>5</v>
      </c>
      <c r="H1801" s="35">
        <v>7</v>
      </c>
      <c r="I1801" s="35">
        <v>0.76</v>
      </c>
      <c r="J1801" s="43">
        <f t="shared" si="531"/>
        <v>0.69920000000000004</v>
      </c>
      <c r="K1801" s="35">
        <v>244.93987980000003</v>
      </c>
    </row>
    <row r="1802" spans="2:11" x14ac:dyDescent="0.25">
      <c r="B1802" s="35" t="str">
        <f t="shared" ref="B1802:B1865" si="532">C1802&amp;"_"&amp;D1802&amp;"_"&amp;E1802</f>
        <v>C1_3_1996</v>
      </c>
      <c r="C1802" s="35" t="s">
        <v>74</v>
      </c>
      <c r="D1802" s="35">
        <v>3</v>
      </c>
      <c r="E1802" s="35">
        <v>1996</v>
      </c>
      <c r="F1802" s="35">
        <v>2.2263999999999999</v>
      </c>
      <c r="G1802" s="35">
        <v>5</v>
      </c>
      <c r="H1802" s="35">
        <v>7</v>
      </c>
      <c r="I1802" s="35">
        <v>0.76</v>
      </c>
      <c r="J1802" s="43">
        <f t="shared" ref="J1802:J1865" si="533">0.92*I1802</f>
        <v>0.69920000000000004</v>
      </c>
      <c r="K1802" s="35">
        <v>244.93987980000003</v>
      </c>
    </row>
    <row r="1803" spans="2:11" x14ac:dyDescent="0.25">
      <c r="B1803" s="35" t="str">
        <f t="shared" si="532"/>
        <v>C1_3_1997</v>
      </c>
      <c r="C1803" s="35" t="s">
        <v>74</v>
      </c>
      <c r="D1803" s="35">
        <v>3</v>
      </c>
      <c r="E1803" s="35">
        <v>1997</v>
      </c>
      <c r="F1803" s="35">
        <v>2.2263999999999999</v>
      </c>
      <c r="G1803" s="35">
        <v>5</v>
      </c>
      <c r="H1803" s="35">
        <v>7</v>
      </c>
      <c r="I1803" s="35">
        <v>0.76</v>
      </c>
      <c r="J1803" s="43">
        <f t="shared" si="533"/>
        <v>0.69920000000000004</v>
      </c>
      <c r="K1803" s="35">
        <v>244.93987980000003</v>
      </c>
    </row>
    <row r="1804" spans="2:11" x14ac:dyDescent="0.25">
      <c r="B1804" s="35" t="str">
        <f t="shared" si="532"/>
        <v>C1_3_1998</v>
      </c>
      <c r="C1804" s="35" t="s">
        <v>74</v>
      </c>
      <c r="D1804" s="35">
        <v>3</v>
      </c>
      <c r="E1804" s="35">
        <v>1998</v>
      </c>
      <c r="F1804" s="35">
        <v>2.1779999999999999</v>
      </c>
      <c r="G1804" s="35">
        <v>5</v>
      </c>
      <c r="H1804" s="35">
        <v>6.9</v>
      </c>
      <c r="I1804" s="35">
        <v>0.76</v>
      </c>
      <c r="J1804" s="43">
        <f t="shared" si="533"/>
        <v>0.69920000000000004</v>
      </c>
      <c r="K1804" s="35">
        <v>244.93987980000003</v>
      </c>
    </row>
    <row r="1805" spans="2:11" x14ac:dyDescent="0.25">
      <c r="B1805" s="35" t="str">
        <f t="shared" si="532"/>
        <v>C1_3_1999</v>
      </c>
      <c r="C1805" s="35" t="s">
        <v>74</v>
      </c>
      <c r="D1805" s="35">
        <v>3</v>
      </c>
      <c r="E1805" s="35">
        <v>1999</v>
      </c>
      <c r="F1805" s="35">
        <v>2.1779999999999999</v>
      </c>
      <c r="G1805" s="35">
        <v>5</v>
      </c>
      <c r="H1805" s="35">
        <v>6.9</v>
      </c>
      <c r="I1805" s="35">
        <v>0.76</v>
      </c>
      <c r="J1805" s="43">
        <f t="shared" si="533"/>
        <v>0.69920000000000004</v>
      </c>
      <c r="K1805" s="35">
        <v>244.93987980000003</v>
      </c>
    </row>
    <row r="1806" spans="2:11" x14ac:dyDescent="0.25">
      <c r="B1806" s="35" t="str">
        <f t="shared" si="532"/>
        <v>C1_3_2000</v>
      </c>
      <c r="C1806" s="35" t="s">
        <v>74</v>
      </c>
      <c r="D1806" s="35">
        <v>3</v>
      </c>
      <c r="E1806" s="35">
        <v>2000</v>
      </c>
      <c r="F1806" s="35">
        <v>2.1779999999999999</v>
      </c>
      <c r="G1806" s="35">
        <v>5</v>
      </c>
      <c r="H1806" s="35">
        <v>6.9</v>
      </c>
      <c r="I1806" s="35">
        <v>0.76</v>
      </c>
      <c r="J1806" s="43">
        <f t="shared" si="533"/>
        <v>0.69920000000000004</v>
      </c>
      <c r="K1806" s="35">
        <v>244.93987980000003</v>
      </c>
    </row>
    <row r="1807" spans="2:11" x14ac:dyDescent="0.25">
      <c r="B1807" s="35" t="str">
        <f t="shared" si="532"/>
        <v>C1_3_2001</v>
      </c>
      <c r="C1807" s="35" t="s">
        <v>74</v>
      </c>
      <c r="D1807" s="35">
        <v>3</v>
      </c>
      <c r="E1807" s="35">
        <v>2001</v>
      </c>
      <c r="F1807" s="35">
        <v>2.1779999999999999</v>
      </c>
      <c r="G1807" s="35">
        <v>5</v>
      </c>
      <c r="H1807" s="35">
        <v>6.9</v>
      </c>
      <c r="I1807" s="35">
        <v>0.76</v>
      </c>
      <c r="J1807" s="43">
        <f t="shared" si="533"/>
        <v>0.69920000000000004</v>
      </c>
      <c r="K1807" s="35">
        <v>244.93987980000003</v>
      </c>
    </row>
    <row r="1808" spans="2:11" x14ac:dyDescent="0.25">
      <c r="B1808" s="35" t="str">
        <f t="shared" si="532"/>
        <v>C1_3_2002</v>
      </c>
      <c r="C1808" s="35" t="s">
        <v>74</v>
      </c>
      <c r="D1808" s="35">
        <v>3</v>
      </c>
      <c r="E1808" s="35">
        <v>2002</v>
      </c>
      <c r="F1808" s="35">
        <v>2.1779999999999999</v>
      </c>
      <c r="G1808" s="35">
        <v>5</v>
      </c>
      <c r="H1808" s="35">
        <v>6.9</v>
      </c>
      <c r="I1808" s="35">
        <v>0.76</v>
      </c>
      <c r="J1808" s="43">
        <f t="shared" si="533"/>
        <v>0.69920000000000004</v>
      </c>
      <c r="K1808" s="35">
        <v>244.93987980000003</v>
      </c>
    </row>
    <row r="1809" spans="2:11" x14ac:dyDescent="0.25">
      <c r="B1809" s="35" t="str">
        <f t="shared" si="532"/>
        <v>C1_3_2003</v>
      </c>
      <c r="C1809" s="35" t="s">
        <v>74</v>
      </c>
      <c r="D1809" s="35">
        <v>3</v>
      </c>
      <c r="E1809" s="35">
        <v>2003</v>
      </c>
      <c r="F1809" s="35">
        <v>1.7544999999999999</v>
      </c>
      <c r="G1809" s="35">
        <v>4.0999999999999996</v>
      </c>
      <c r="H1809" s="35">
        <v>5.55</v>
      </c>
      <c r="I1809" s="35">
        <v>0.6</v>
      </c>
      <c r="J1809" s="43">
        <f t="shared" si="533"/>
        <v>0.55200000000000005</v>
      </c>
      <c r="K1809" s="35">
        <v>244.93987980000003</v>
      </c>
    </row>
    <row r="1810" spans="2:11" x14ac:dyDescent="0.25">
      <c r="B1810" s="35" t="str">
        <f t="shared" si="532"/>
        <v>C1_3_2004</v>
      </c>
      <c r="C1810" s="35" t="s">
        <v>74</v>
      </c>
      <c r="D1810" s="35">
        <v>3</v>
      </c>
      <c r="E1810" s="35">
        <v>2004</v>
      </c>
      <c r="F1810" s="35">
        <v>0.77439999999999998</v>
      </c>
      <c r="G1810" s="35">
        <v>3.27</v>
      </c>
      <c r="H1810" s="35">
        <v>5.1000000000000005</v>
      </c>
      <c r="I1810" s="35">
        <v>0.43</v>
      </c>
      <c r="J1810" s="43">
        <f t="shared" si="533"/>
        <v>0.39560000000000001</v>
      </c>
      <c r="K1810" s="35">
        <v>244.93987980000003</v>
      </c>
    </row>
    <row r="1811" spans="2:11" x14ac:dyDescent="0.25">
      <c r="B1811" s="35" t="str">
        <f t="shared" si="532"/>
        <v>C1_3_2005</v>
      </c>
      <c r="C1811" s="35" t="s">
        <v>74</v>
      </c>
      <c r="D1811" s="35">
        <v>3</v>
      </c>
      <c r="E1811" s="35">
        <v>2005</v>
      </c>
      <c r="F1811" s="35">
        <v>0.44769999999999999</v>
      </c>
      <c r="G1811" s="35">
        <v>3</v>
      </c>
      <c r="H1811" s="35">
        <v>4.95</v>
      </c>
      <c r="I1811" s="35">
        <v>0.38</v>
      </c>
      <c r="J1811" s="43">
        <f t="shared" si="533"/>
        <v>0.34960000000000002</v>
      </c>
      <c r="K1811" s="35">
        <v>244.93987980000003</v>
      </c>
    </row>
    <row r="1812" spans="2:11" x14ac:dyDescent="0.25">
      <c r="B1812" s="35" t="str">
        <f t="shared" si="532"/>
        <v>C1_3_2006</v>
      </c>
      <c r="C1812" s="35" t="s">
        <v>74</v>
      </c>
      <c r="D1812" s="35">
        <v>3</v>
      </c>
      <c r="E1812" s="35">
        <v>2006</v>
      </c>
      <c r="F1812" s="35">
        <v>0.44769999999999999</v>
      </c>
      <c r="G1812" s="35">
        <v>3</v>
      </c>
      <c r="H1812" s="35">
        <v>4.95</v>
      </c>
      <c r="I1812" s="35">
        <v>0.38</v>
      </c>
      <c r="J1812" s="43">
        <f t="shared" si="533"/>
        <v>0.34960000000000002</v>
      </c>
      <c r="K1812" s="35">
        <v>244.93987980000003</v>
      </c>
    </row>
    <row r="1813" spans="2:11" x14ac:dyDescent="0.25">
      <c r="B1813" s="35" t="str">
        <f t="shared" si="532"/>
        <v>C1_3_2007</v>
      </c>
      <c r="C1813" s="35" t="s">
        <v>74</v>
      </c>
      <c r="D1813" s="35">
        <v>3</v>
      </c>
      <c r="E1813" s="35">
        <v>2007</v>
      </c>
      <c r="F1813" s="35">
        <v>0.29039999999999999</v>
      </c>
      <c r="G1813" s="35">
        <v>2.86</v>
      </c>
      <c r="H1813" s="35">
        <v>4.88</v>
      </c>
      <c r="I1813" s="35">
        <v>0.35000000000000003</v>
      </c>
      <c r="J1813" s="43">
        <f t="shared" si="533"/>
        <v>0.32200000000000006</v>
      </c>
      <c r="K1813" s="35">
        <v>244.93987980000003</v>
      </c>
    </row>
    <row r="1814" spans="2:11" x14ac:dyDescent="0.25">
      <c r="B1814" s="35" t="str">
        <f t="shared" si="532"/>
        <v>C1_3_2008</v>
      </c>
      <c r="C1814" s="35" t="s">
        <v>74</v>
      </c>
      <c r="D1814" s="35">
        <v>3</v>
      </c>
      <c r="E1814" s="35">
        <v>2008</v>
      </c>
      <c r="F1814" s="35">
        <v>0.29039999999999999</v>
      </c>
      <c r="G1814" s="35">
        <v>2.86</v>
      </c>
      <c r="H1814" s="35">
        <v>4.88</v>
      </c>
      <c r="I1814" s="35">
        <v>0.35000000000000003</v>
      </c>
      <c r="J1814" s="43">
        <f t="shared" si="533"/>
        <v>0.32200000000000006</v>
      </c>
      <c r="K1814" s="35">
        <v>244.93987980000003</v>
      </c>
    </row>
    <row r="1815" spans="2:11" x14ac:dyDescent="0.25">
      <c r="B1815" s="35" t="str">
        <f t="shared" si="532"/>
        <v>C1_3_2009</v>
      </c>
      <c r="C1815" s="35" t="s">
        <v>74</v>
      </c>
      <c r="D1815" s="35">
        <v>3</v>
      </c>
      <c r="E1815" s="35">
        <v>2009</v>
      </c>
      <c r="F1815" s="35">
        <v>0.29039999999999999</v>
      </c>
      <c r="G1815" s="35">
        <v>2.86</v>
      </c>
      <c r="H1815" s="35">
        <v>4.88</v>
      </c>
      <c r="I1815" s="35">
        <v>0.35000000000000003</v>
      </c>
      <c r="J1815" s="43">
        <f t="shared" si="533"/>
        <v>0.32200000000000006</v>
      </c>
      <c r="K1815" s="35">
        <v>244.93987980000003</v>
      </c>
    </row>
    <row r="1816" spans="2:11" x14ac:dyDescent="0.25">
      <c r="B1816" s="35" t="str">
        <f t="shared" si="532"/>
        <v>C1_3_2010</v>
      </c>
      <c r="C1816" s="35" t="s">
        <v>74</v>
      </c>
      <c r="D1816" s="35">
        <v>3</v>
      </c>
      <c r="E1816" s="35">
        <v>2010</v>
      </c>
      <c r="F1816" s="35">
        <v>0.29039999999999999</v>
      </c>
      <c r="G1816" s="35">
        <v>2.86</v>
      </c>
      <c r="H1816" s="35">
        <v>4.88</v>
      </c>
      <c r="I1816" s="35">
        <v>0.35000000000000003</v>
      </c>
      <c r="J1816" s="43">
        <f t="shared" si="533"/>
        <v>0.32200000000000006</v>
      </c>
      <c r="K1816" s="35">
        <v>244.93987980000003</v>
      </c>
    </row>
    <row r="1817" spans="2:11" x14ac:dyDescent="0.25">
      <c r="B1817" s="35" t="str">
        <f t="shared" si="532"/>
        <v>C1_3_2011</v>
      </c>
      <c r="C1817" s="35" t="s">
        <v>74</v>
      </c>
      <c r="D1817" s="35">
        <v>3</v>
      </c>
      <c r="E1817" s="35">
        <v>2011</v>
      </c>
      <c r="F1817" s="35">
        <v>0.29039999999999999</v>
      </c>
      <c r="G1817" s="35">
        <v>2.86</v>
      </c>
      <c r="H1817" s="35">
        <v>4.88</v>
      </c>
      <c r="I1817" s="35">
        <v>0.35000000000000003</v>
      </c>
      <c r="J1817" s="43">
        <f t="shared" si="533"/>
        <v>0.32200000000000006</v>
      </c>
      <c r="K1817" s="35">
        <v>244.93987980000003</v>
      </c>
    </row>
    <row r="1818" spans="2:11" x14ac:dyDescent="0.25">
      <c r="B1818" s="35" t="str">
        <f t="shared" si="532"/>
        <v>C1_3_2012</v>
      </c>
      <c r="C1818" s="35" t="s">
        <v>74</v>
      </c>
      <c r="D1818" s="35">
        <v>3</v>
      </c>
      <c r="E1818" s="35">
        <v>2012</v>
      </c>
      <c r="F1818" s="35">
        <v>0.121</v>
      </c>
      <c r="G1818" s="35">
        <v>2.72</v>
      </c>
      <c r="H1818" s="35">
        <v>4.8</v>
      </c>
      <c r="I1818" s="35">
        <v>0.16</v>
      </c>
      <c r="J1818" s="43">
        <f t="shared" si="533"/>
        <v>0.1472</v>
      </c>
      <c r="K1818" s="35">
        <v>244.93987980000003</v>
      </c>
    </row>
    <row r="1819" spans="2:11" x14ac:dyDescent="0.25">
      <c r="B1819" s="35" t="str">
        <f t="shared" si="532"/>
        <v>C1_3_2013</v>
      </c>
      <c r="C1819" s="35" t="s">
        <v>74</v>
      </c>
      <c r="D1819" s="35">
        <v>3</v>
      </c>
      <c r="E1819" s="35">
        <v>2013</v>
      </c>
      <c r="F1819" s="35">
        <v>0.121</v>
      </c>
      <c r="G1819" s="35">
        <v>2.72</v>
      </c>
      <c r="H1819" s="35">
        <v>4.8</v>
      </c>
      <c r="I1819" s="35">
        <v>0.16</v>
      </c>
      <c r="J1819" s="43">
        <f t="shared" si="533"/>
        <v>0.1472</v>
      </c>
      <c r="K1819" s="35">
        <v>244.93987980000003</v>
      </c>
    </row>
    <row r="1820" spans="2:11" x14ac:dyDescent="0.25">
      <c r="B1820" s="35" t="str">
        <f t="shared" si="532"/>
        <v>C1_3_2014</v>
      </c>
      <c r="C1820" s="35" t="s">
        <v>74</v>
      </c>
      <c r="D1820" s="35">
        <v>3</v>
      </c>
      <c r="E1820" s="35">
        <v>2014</v>
      </c>
      <c r="F1820" s="35">
        <v>0.121</v>
      </c>
      <c r="G1820" s="35">
        <v>2.72</v>
      </c>
      <c r="H1820" s="35">
        <v>4.8</v>
      </c>
      <c r="I1820" s="35">
        <v>0.16</v>
      </c>
      <c r="J1820" s="43">
        <f t="shared" si="533"/>
        <v>0.1472</v>
      </c>
      <c r="K1820" s="35">
        <v>244.93987980000003</v>
      </c>
    </row>
    <row r="1821" spans="2:11" x14ac:dyDescent="0.25">
      <c r="B1821" s="35" t="str">
        <f t="shared" si="532"/>
        <v>C1_3_2015</v>
      </c>
      <c r="C1821" s="35" t="s">
        <v>74</v>
      </c>
      <c r="D1821" s="35">
        <v>3</v>
      </c>
      <c r="E1821" s="35">
        <v>2015</v>
      </c>
      <c r="F1821" s="35">
        <v>0.121</v>
      </c>
      <c r="G1821" s="35">
        <v>2.72</v>
      </c>
      <c r="H1821" s="35">
        <v>4.8</v>
      </c>
      <c r="I1821" s="35">
        <v>0.16</v>
      </c>
      <c r="J1821" s="43">
        <f t="shared" si="533"/>
        <v>0.1472</v>
      </c>
      <c r="K1821" s="35">
        <v>244.93987980000003</v>
      </c>
    </row>
    <row r="1822" spans="2:11" x14ac:dyDescent="0.25">
      <c r="B1822" s="35" t="str">
        <f t="shared" si="532"/>
        <v>C1_3_2016</v>
      </c>
      <c r="C1822" s="35" t="s">
        <v>74</v>
      </c>
      <c r="D1822" s="35">
        <v>3</v>
      </c>
      <c r="E1822" s="35">
        <v>2016</v>
      </c>
      <c r="F1822" s="35">
        <v>0.121</v>
      </c>
      <c r="G1822" s="35">
        <v>2.72</v>
      </c>
      <c r="H1822" s="35">
        <v>4.8</v>
      </c>
      <c r="I1822" s="35">
        <v>0.16</v>
      </c>
      <c r="J1822" s="43">
        <f t="shared" si="533"/>
        <v>0.1472</v>
      </c>
      <c r="K1822" s="35">
        <v>244.93987980000003</v>
      </c>
    </row>
    <row r="1823" spans="2:11" x14ac:dyDescent="0.25">
      <c r="B1823" s="35" t="str">
        <f t="shared" si="532"/>
        <v>C1_3_2017</v>
      </c>
      <c r="C1823" s="35" t="s">
        <v>74</v>
      </c>
      <c r="D1823" s="35">
        <v>3</v>
      </c>
      <c r="E1823" s="35">
        <v>2017</v>
      </c>
      <c r="F1823" s="35">
        <v>0.121</v>
      </c>
      <c r="G1823" s="35">
        <v>2.72</v>
      </c>
      <c r="H1823" s="35">
        <v>4.8</v>
      </c>
      <c r="I1823" s="35">
        <v>0.16</v>
      </c>
      <c r="J1823" s="43">
        <f t="shared" si="533"/>
        <v>0.1472</v>
      </c>
      <c r="K1823" s="35">
        <v>244.93987980000003</v>
      </c>
    </row>
    <row r="1824" spans="2:11" x14ac:dyDescent="0.25">
      <c r="B1824" s="35" t="str">
        <f t="shared" si="532"/>
        <v>C1_3_2018</v>
      </c>
      <c r="C1824" s="35" t="s">
        <v>74</v>
      </c>
      <c r="D1824" s="35">
        <v>3</v>
      </c>
      <c r="E1824" s="35">
        <v>2018</v>
      </c>
      <c r="F1824" s="35">
        <v>0.121</v>
      </c>
      <c r="G1824" s="35">
        <v>2.72</v>
      </c>
      <c r="H1824" s="35">
        <v>4.8</v>
      </c>
      <c r="I1824" s="35">
        <v>0.16</v>
      </c>
      <c r="J1824" s="43">
        <f t="shared" si="533"/>
        <v>0.1472</v>
      </c>
      <c r="K1824" s="35">
        <v>244.93987980000003</v>
      </c>
    </row>
    <row r="1825" spans="2:11" x14ac:dyDescent="0.25">
      <c r="B1825" s="35" t="str">
        <f t="shared" si="532"/>
        <v>C1_3_2019</v>
      </c>
      <c r="C1825" s="35" t="s">
        <v>74</v>
      </c>
      <c r="D1825" s="35">
        <v>3</v>
      </c>
      <c r="E1825" s="35">
        <v>2019</v>
      </c>
      <c r="F1825" s="35">
        <v>0.121</v>
      </c>
      <c r="G1825" s="35">
        <v>2.72</v>
      </c>
      <c r="H1825" s="35">
        <v>4.8</v>
      </c>
      <c r="I1825" s="35">
        <v>0.16</v>
      </c>
      <c r="J1825" s="43">
        <f t="shared" si="533"/>
        <v>0.1472</v>
      </c>
      <c r="K1825" s="35">
        <v>244.93987980000003</v>
      </c>
    </row>
    <row r="1826" spans="2:11" x14ac:dyDescent="0.25">
      <c r="B1826" s="35" t="str">
        <f t="shared" si="532"/>
        <v>C1_3_2020</v>
      </c>
      <c r="C1826" s="35" t="s">
        <v>74</v>
      </c>
      <c r="D1826" s="35">
        <v>3</v>
      </c>
      <c r="E1826" s="35">
        <v>2020</v>
      </c>
      <c r="F1826" s="35">
        <v>0.121</v>
      </c>
      <c r="G1826" s="35">
        <v>2.72</v>
      </c>
      <c r="H1826" s="35">
        <v>4.8</v>
      </c>
      <c r="I1826" s="35">
        <v>0.16</v>
      </c>
      <c r="J1826" s="43">
        <f t="shared" si="533"/>
        <v>0.1472</v>
      </c>
      <c r="K1826" s="35">
        <v>244.93987980000003</v>
      </c>
    </row>
    <row r="1827" spans="2:11" x14ac:dyDescent="0.25">
      <c r="B1827" s="35" t="str">
        <f t="shared" si="532"/>
        <v>C1_3_2040</v>
      </c>
      <c r="C1827" s="35" t="s">
        <v>74</v>
      </c>
      <c r="D1827" s="35">
        <v>3</v>
      </c>
      <c r="E1827" s="35">
        <v>2040</v>
      </c>
      <c r="F1827" s="35">
        <v>0.121</v>
      </c>
      <c r="G1827" s="35">
        <v>2.72</v>
      </c>
      <c r="H1827" s="35">
        <v>2.9</v>
      </c>
      <c r="I1827" s="35">
        <v>0.01</v>
      </c>
      <c r="J1827" s="43">
        <f t="shared" si="533"/>
        <v>9.1999999999999998E-3</v>
      </c>
      <c r="K1827" s="35">
        <v>244.93987980000003</v>
      </c>
    </row>
    <row r="1828" spans="2:11" x14ac:dyDescent="0.25">
      <c r="B1828" s="35" t="str">
        <f t="shared" si="532"/>
        <v>C1_4_1987</v>
      </c>
      <c r="C1828" s="35" t="s">
        <v>74</v>
      </c>
      <c r="D1828" s="35">
        <v>4</v>
      </c>
      <c r="E1828" s="35">
        <v>1987</v>
      </c>
      <c r="F1828" s="35">
        <v>1.7423999999999999</v>
      </c>
      <c r="G1828" s="35">
        <v>4.8</v>
      </c>
      <c r="H1828" s="35">
        <v>13</v>
      </c>
      <c r="I1828" s="35">
        <v>0.84</v>
      </c>
      <c r="J1828" s="43">
        <f t="shared" si="533"/>
        <v>0.77280000000000004</v>
      </c>
      <c r="K1828" s="35">
        <v>222.2602613</v>
      </c>
    </row>
    <row r="1829" spans="2:11" x14ac:dyDescent="0.25">
      <c r="B1829" s="35" t="str">
        <f t="shared" si="532"/>
        <v>C1_4_1988</v>
      </c>
      <c r="C1829" s="35" t="s">
        <v>74</v>
      </c>
      <c r="D1829" s="35">
        <v>4</v>
      </c>
      <c r="E1829" s="35">
        <v>1988</v>
      </c>
      <c r="F1829" s="35">
        <v>1.7423999999999999</v>
      </c>
      <c r="G1829" s="35">
        <v>4.8</v>
      </c>
      <c r="H1829" s="35">
        <v>13</v>
      </c>
      <c r="I1829" s="35">
        <v>0.84</v>
      </c>
      <c r="J1829" s="43">
        <f t="shared" si="533"/>
        <v>0.77280000000000004</v>
      </c>
      <c r="K1829" s="35">
        <v>222.2602613</v>
      </c>
    </row>
    <row r="1830" spans="2:11" x14ac:dyDescent="0.25">
      <c r="B1830" s="35" t="str">
        <f t="shared" si="532"/>
        <v>C1_4_1989</v>
      </c>
      <c r="C1830" s="35" t="s">
        <v>74</v>
      </c>
      <c r="D1830" s="35">
        <v>4</v>
      </c>
      <c r="E1830" s="35">
        <v>1989</v>
      </c>
      <c r="F1830" s="35">
        <v>1.7423999999999999</v>
      </c>
      <c r="G1830" s="35">
        <v>4.8</v>
      </c>
      <c r="H1830" s="35">
        <v>13</v>
      </c>
      <c r="I1830" s="35">
        <v>0.84</v>
      </c>
      <c r="J1830" s="43">
        <f t="shared" si="533"/>
        <v>0.77280000000000004</v>
      </c>
      <c r="K1830" s="35">
        <v>222.2602613</v>
      </c>
    </row>
    <row r="1831" spans="2:11" x14ac:dyDescent="0.25">
      <c r="B1831" s="35" t="str">
        <f t="shared" si="532"/>
        <v>C1_4_1990</v>
      </c>
      <c r="C1831" s="35" t="s">
        <v>74</v>
      </c>
      <c r="D1831" s="35">
        <v>4</v>
      </c>
      <c r="E1831" s="35">
        <v>1990</v>
      </c>
      <c r="F1831" s="35">
        <v>1.7423999999999999</v>
      </c>
      <c r="G1831" s="35">
        <v>4.8</v>
      </c>
      <c r="H1831" s="35">
        <v>13</v>
      </c>
      <c r="I1831" s="35">
        <v>0.84</v>
      </c>
      <c r="J1831" s="43">
        <f t="shared" si="533"/>
        <v>0.77280000000000004</v>
      </c>
      <c r="K1831" s="35">
        <v>222.2602613</v>
      </c>
    </row>
    <row r="1832" spans="2:11" x14ac:dyDescent="0.25">
      <c r="B1832" s="35" t="str">
        <f t="shared" si="532"/>
        <v>C1_4_1991</v>
      </c>
      <c r="C1832" s="35" t="s">
        <v>74</v>
      </c>
      <c r="D1832" s="35">
        <v>4</v>
      </c>
      <c r="E1832" s="35">
        <v>1991</v>
      </c>
      <c r="F1832" s="35">
        <v>1.7423999999999999</v>
      </c>
      <c r="G1832" s="35">
        <v>4.8</v>
      </c>
      <c r="H1832" s="35">
        <v>13</v>
      </c>
      <c r="I1832" s="35">
        <v>0.84</v>
      </c>
      <c r="J1832" s="43">
        <f t="shared" si="533"/>
        <v>0.77280000000000004</v>
      </c>
      <c r="K1832" s="35">
        <v>222.2602613</v>
      </c>
    </row>
    <row r="1833" spans="2:11" x14ac:dyDescent="0.25">
      <c r="B1833" s="35" t="str">
        <f t="shared" si="532"/>
        <v>C1_4_1992</v>
      </c>
      <c r="C1833" s="35" t="s">
        <v>74</v>
      </c>
      <c r="D1833" s="35">
        <v>4</v>
      </c>
      <c r="E1833" s="35">
        <v>1992</v>
      </c>
      <c r="F1833" s="35">
        <v>1.7423999999999999</v>
      </c>
      <c r="G1833" s="35">
        <v>4.8</v>
      </c>
      <c r="H1833" s="35">
        <v>13</v>
      </c>
      <c r="I1833" s="35">
        <v>0.84</v>
      </c>
      <c r="J1833" s="43">
        <f t="shared" si="533"/>
        <v>0.77280000000000004</v>
      </c>
      <c r="K1833" s="35">
        <v>222.2602613</v>
      </c>
    </row>
    <row r="1834" spans="2:11" x14ac:dyDescent="0.25">
      <c r="B1834" s="35" t="str">
        <f t="shared" si="532"/>
        <v>C1_4_1993</v>
      </c>
      <c r="C1834" s="35" t="s">
        <v>74</v>
      </c>
      <c r="D1834" s="35">
        <v>4</v>
      </c>
      <c r="E1834" s="35">
        <v>1993</v>
      </c>
      <c r="F1834" s="35">
        <v>1.7423999999999999</v>
      </c>
      <c r="G1834" s="35">
        <v>4.8</v>
      </c>
      <c r="H1834" s="35">
        <v>13</v>
      </c>
      <c r="I1834" s="35">
        <v>0.84</v>
      </c>
      <c r="J1834" s="43">
        <f t="shared" si="533"/>
        <v>0.77280000000000004</v>
      </c>
      <c r="K1834" s="35">
        <v>222.2602613</v>
      </c>
    </row>
    <row r="1835" spans="2:11" x14ac:dyDescent="0.25">
      <c r="B1835" s="35" t="str">
        <f t="shared" si="532"/>
        <v>C1_4_1994</v>
      </c>
      <c r="C1835" s="35" t="s">
        <v>74</v>
      </c>
      <c r="D1835" s="35">
        <v>4</v>
      </c>
      <c r="E1835" s="35">
        <v>1994</v>
      </c>
      <c r="F1835" s="35">
        <v>1.7423999999999999</v>
      </c>
      <c r="G1835" s="35">
        <v>4.8</v>
      </c>
      <c r="H1835" s="35">
        <v>13</v>
      </c>
      <c r="I1835" s="35">
        <v>0.84</v>
      </c>
      <c r="J1835" s="43">
        <f t="shared" si="533"/>
        <v>0.77280000000000004</v>
      </c>
      <c r="K1835" s="35">
        <v>222.2602613</v>
      </c>
    </row>
    <row r="1836" spans="2:11" x14ac:dyDescent="0.25">
      <c r="B1836" s="35" t="str">
        <f t="shared" si="532"/>
        <v>C1_4_1995</v>
      </c>
      <c r="C1836" s="35" t="s">
        <v>74</v>
      </c>
      <c r="D1836" s="35">
        <v>4</v>
      </c>
      <c r="E1836" s="35">
        <v>1995</v>
      </c>
      <c r="F1836" s="35">
        <v>1.7423999999999999</v>
      </c>
      <c r="G1836" s="35">
        <v>4.8</v>
      </c>
      <c r="H1836" s="35">
        <v>13</v>
      </c>
      <c r="I1836" s="35">
        <v>0.84</v>
      </c>
      <c r="J1836" s="43">
        <f t="shared" si="533"/>
        <v>0.77280000000000004</v>
      </c>
      <c r="K1836" s="35">
        <v>222.2602613</v>
      </c>
    </row>
    <row r="1837" spans="2:11" x14ac:dyDescent="0.25">
      <c r="B1837" s="35" t="str">
        <f t="shared" si="532"/>
        <v>C1_4_1996</v>
      </c>
      <c r="C1837" s="35" t="s">
        <v>74</v>
      </c>
      <c r="D1837" s="35">
        <v>4</v>
      </c>
      <c r="E1837" s="35">
        <v>1996</v>
      </c>
      <c r="F1837" s="35">
        <v>1.7423999999999999</v>
      </c>
      <c r="G1837" s="35">
        <v>4.8</v>
      </c>
      <c r="H1837" s="35">
        <v>13</v>
      </c>
      <c r="I1837" s="35">
        <v>0.84</v>
      </c>
      <c r="J1837" s="43">
        <f t="shared" si="533"/>
        <v>0.77280000000000004</v>
      </c>
      <c r="K1837" s="35">
        <v>222.2602613</v>
      </c>
    </row>
    <row r="1838" spans="2:11" x14ac:dyDescent="0.25">
      <c r="B1838" s="35" t="str">
        <f t="shared" si="532"/>
        <v>C1_4_1997</v>
      </c>
      <c r="C1838" s="35" t="s">
        <v>74</v>
      </c>
      <c r="D1838" s="35">
        <v>4</v>
      </c>
      <c r="E1838" s="35">
        <v>1997</v>
      </c>
      <c r="F1838" s="35">
        <v>1.1979</v>
      </c>
      <c r="G1838" s="35">
        <v>3.49</v>
      </c>
      <c r="H1838" s="35">
        <v>8.75</v>
      </c>
      <c r="I1838" s="35">
        <v>0.69000000000000006</v>
      </c>
      <c r="J1838" s="43">
        <f t="shared" si="533"/>
        <v>0.63480000000000003</v>
      </c>
      <c r="K1838" s="35">
        <v>222.2602613</v>
      </c>
    </row>
    <row r="1839" spans="2:11" x14ac:dyDescent="0.25">
      <c r="B1839" s="35" t="str">
        <f t="shared" si="532"/>
        <v>C1_4_1998</v>
      </c>
      <c r="C1839" s="35" t="s">
        <v>74</v>
      </c>
      <c r="D1839" s="35">
        <v>4</v>
      </c>
      <c r="E1839" s="35">
        <v>1998</v>
      </c>
      <c r="F1839" s="35">
        <v>1.1979</v>
      </c>
      <c r="G1839" s="35">
        <v>3.49</v>
      </c>
      <c r="H1839" s="35">
        <v>8.75</v>
      </c>
      <c r="I1839" s="35">
        <v>0.69000000000000006</v>
      </c>
      <c r="J1839" s="43">
        <f t="shared" si="533"/>
        <v>0.63480000000000003</v>
      </c>
      <c r="K1839" s="35">
        <v>222.2602613</v>
      </c>
    </row>
    <row r="1840" spans="2:11" x14ac:dyDescent="0.25">
      <c r="B1840" s="35" t="str">
        <f t="shared" si="532"/>
        <v>C1_4_1999</v>
      </c>
      <c r="C1840" s="35" t="s">
        <v>74</v>
      </c>
      <c r="D1840" s="35">
        <v>4</v>
      </c>
      <c r="E1840" s="35">
        <v>1999</v>
      </c>
      <c r="F1840" s="35">
        <v>1.1979</v>
      </c>
      <c r="G1840" s="35">
        <v>3.49</v>
      </c>
      <c r="H1840" s="35">
        <v>8.75</v>
      </c>
      <c r="I1840" s="35">
        <v>0.69000000000000006</v>
      </c>
      <c r="J1840" s="43">
        <f t="shared" si="533"/>
        <v>0.63480000000000003</v>
      </c>
      <c r="K1840" s="35">
        <v>222.2602613</v>
      </c>
    </row>
    <row r="1841" spans="2:11" x14ac:dyDescent="0.25">
      <c r="B1841" s="35" t="str">
        <f t="shared" si="532"/>
        <v>C1_4_2000</v>
      </c>
      <c r="C1841" s="35" t="s">
        <v>74</v>
      </c>
      <c r="D1841" s="35">
        <v>4</v>
      </c>
      <c r="E1841" s="35">
        <v>2000</v>
      </c>
      <c r="F1841" s="35">
        <v>1.1979</v>
      </c>
      <c r="G1841" s="35">
        <v>3.49</v>
      </c>
      <c r="H1841" s="35">
        <v>8.75</v>
      </c>
      <c r="I1841" s="35">
        <v>0.69000000000000006</v>
      </c>
      <c r="J1841" s="43">
        <f t="shared" si="533"/>
        <v>0.63480000000000003</v>
      </c>
      <c r="K1841" s="35">
        <v>222.2602613</v>
      </c>
    </row>
    <row r="1842" spans="2:11" x14ac:dyDescent="0.25">
      <c r="B1842" s="35" t="str">
        <f t="shared" si="532"/>
        <v>C1_4_2001</v>
      </c>
      <c r="C1842" s="35" t="s">
        <v>74</v>
      </c>
      <c r="D1842" s="35">
        <v>4</v>
      </c>
      <c r="E1842" s="35">
        <v>2001</v>
      </c>
      <c r="F1842" s="35">
        <v>1.1979</v>
      </c>
      <c r="G1842" s="35">
        <v>3.49</v>
      </c>
      <c r="H1842" s="35">
        <v>8.75</v>
      </c>
      <c r="I1842" s="35">
        <v>0.69000000000000006</v>
      </c>
      <c r="J1842" s="43">
        <f t="shared" si="533"/>
        <v>0.63480000000000003</v>
      </c>
      <c r="K1842" s="35">
        <v>222.2602613</v>
      </c>
    </row>
    <row r="1843" spans="2:11" x14ac:dyDescent="0.25">
      <c r="B1843" s="35" t="str">
        <f t="shared" si="532"/>
        <v>C1_4_2002</v>
      </c>
      <c r="C1843" s="35" t="s">
        <v>74</v>
      </c>
      <c r="D1843" s="35">
        <v>4</v>
      </c>
      <c r="E1843" s="35">
        <v>2002</v>
      </c>
      <c r="F1843" s="35">
        <v>1.1979</v>
      </c>
      <c r="G1843" s="35">
        <v>3.49</v>
      </c>
      <c r="H1843" s="35">
        <v>8.75</v>
      </c>
      <c r="I1843" s="35">
        <v>0.69000000000000006</v>
      </c>
      <c r="J1843" s="43">
        <f t="shared" si="533"/>
        <v>0.63480000000000003</v>
      </c>
      <c r="K1843" s="35">
        <v>222.2602613</v>
      </c>
    </row>
    <row r="1844" spans="2:11" x14ac:dyDescent="0.25">
      <c r="B1844" s="35" t="str">
        <f t="shared" si="532"/>
        <v>C1_4_2003</v>
      </c>
      <c r="C1844" s="35" t="s">
        <v>74</v>
      </c>
      <c r="D1844" s="35">
        <v>4</v>
      </c>
      <c r="E1844" s="35">
        <v>2003</v>
      </c>
      <c r="F1844" s="35">
        <v>1.1979</v>
      </c>
      <c r="G1844" s="35">
        <v>3.49</v>
      </c>
      <c r="H1844" s="35">
        <v>6.9</v>
      </c>
      <c r="I1844" s="35">
        <v>0.69000000000000006</v>
      </c>
      <c r="J1844" s="43">
        <f t="shared" si="533"/>
        <v>0.63480000000000003</v>
      </c>
      <c r="K1844" s="35">
        <v>222.2602613</v>
      </c>
    </row>
    <row r="1845" spans="2:11" x14ac:dyDescent="0.25">
      <c r="B1845" s="35" t="str">
        <f t="shared" si="532"/>
        <v>C1_4_2004</v>
      </c>
      <c r="C1845" s="35" t="s">
        <v>74</v>
      </c>
      <c r="D1845" s="35">
        <v>4</v>
      </c>
      <c r="E1845" s="35">
        <v>2004</v>
      </c>
      <c r="F1845" s="35">
        <v>0.55659999999999998</v>
      </c>
      <c r="G1845" s="35">
        <v>3.23</v>
      </c>
      <c r="H1845" s="35">
        <v>5.64</v>
      </c>
      <c r="I1845" s="35">
        <v>0.39</v>
      </c>
      <c r="J1845" s="43">
        <f t="shared" si="533"/>
        <v>0.35880000000000001</v>
      </c>
      <c r="K1845" s="35">
        <v>222.2602613</v>
      </c>
    </row>
    <row r="1846" spans="2:11" x14ac:dyDescent="0.25">
      <c r="B1846" s="35" t="str">
        <f t="shared" si="532"/>
        <v>C1_4_2005</v>
      </c>
      <c r="C1846" s="35" t="s">
        <v>74</v>
      </c>
      <c r="D1846" s="35">
        <v>4</v>
      </c>
      <c r="E1846" s="35">
        <v>2005</v>
      </c>
      <c r="F1846" s="35">
        <v>0.33880000000000005</v>
      </c>
      <c r="G1846" s="35">
        <v>3.14</v>
      </c>
      <c r="H1846" s="35">
        <v>5.22</v>
      </c>
      <c r="I1846" s="35">
        <v>0.28999999999999998</v>
      </c>
      <c r="J1846" s="43">
        <f t="shared" si="533"/>
        <v>0.26679999999999998</v>
      </c>
      <c r="K1846" s="35">
        <v>222.2602613</v>
      </c>
    </row>
    <row r="1847" spans="2:11" x14ac:dyDescent="0.25">
      <c r="B1847" s="35" t="str">
        <f t="shared" si="532"/>
        <v>C1_4_2006</v>
      </c>
      <c r="C1847" s="35" t="s">
        <v>74</v>
      </c>
      <c r="D1847" s="35">
        <v>4</v>
      </c>
      <c r="E1847" s="35">
        <v>2006</v>
      </c>
      <c r="F1847" s="35">
        <v>0.33880000000000005</v>
      </c>
      <c r="G1847" s="35">
        <v>3.14</v>
      </c>
      <c r="H1847" s="35">
        <v>5.22</v>
      </c>
      <c r="I1847" s="35">
        <v>0.28999999999999998</v>
      </c>
      <c r="J1847" s="43">
        <f t="shared" si="533"/>
        <v>0.26679999999999998</v>
      </c>
      <c r="K1847" s="35">
        <v>222.2602613</v>
      </c>
    </row>
    <row r="1848" spans="2:11" x14ac:dyDescent="0.25">
      <c r="B1848" s="35" t="str">
        <f t="shared" si="532"/>
        <v>C1_4_2007</v>
      </c>
      <c r="C1848" s="35" t="s">
        <v>74</v>
      </c>
      <c r="D1848" s="35">
        <v>4</v>
      </c>
      <c r="E1848" s="35">
        <v>2007</v>
      </c>
      <c r="F1848" s="35">
        <v>0.22989999999999999</v>
      </c>
      <c r="G1848" s="35">
        <v>3.09</v>
      </c>
      <c r="H1848" s="35">
        <v>5.01</v>
      </c>
      <c r="I1848" s="35">
        <v>0.24</v>
      </c>
      <c r="J1848" s="43">
        <f t="shared" si="533"/>
        <v>0.2208</v>
      </c>
      <c r="K1848" s="35">
        <v>222.2602613</v>
      </c>
    </row>
    <row r="1849" spans="2:11" x14ac:dyDescent="0.25">
      <c r="B1849" s="35" t="str">
        <f t="shared" si="532"/>
        <v>C1_4_2008</v>
      </c>
      <c r="C1849" s="35" t="s">
        <v>74</v>
      </c>
      <c r="D1849" s="35">
        <v>4</v>
      </c>
      <c r="E1849" s="35">
        <v>2008</v>
      </c>
      <c r="F1849" s="35">
        <v>0.22989999999999999</v>
      </c>
      <c r="G1849" s="35">
        <v>3.09</v>
      </c>
      <c r="H1849" s="35">
        <v>5.01</v>
      </c>
      <c r="I1849" s="35">
        <v>0.24</v>
      </c>
      <c r="J1849" s="43">
        <f t="shared" si="533"/>
        <v>0.2208</v>
      </c>
      <c r="K1849" s="35">
        <v>222.2602613</v>
      </c>
    </row>
    <row r="1850" spans="2:11" x14ac:dyDescent="0.25">
      <c r="B1850" s="35" t="str">
        <f t="shared" si="532"/>
        <v>C1_4_2009</v>
      </c>
      <c r="C1850" s="35" t="s">
        <v>74</v>
      </c>
      <c r="D1850" s="35">
        <v>4</v>
      </c>
      <c r="E1850" s="35">
        <v>2009</v>
      </c>
      <c r="F1850" s="35">
        <v>0.22989999999999999</v>
      </c>
      <c r="G1850" s="35">
        <v>3.09</v>
      </c>
      <c r="H1850" s="35">
        <v>5.01</v>
      </c>
      <c r="I1850" s="35">
        <v>0.24</v>
      </c>
      <c r="J1850" s="43">
        <f t="shared" si="533"/>
        <v>0.2208</v>
      </c>
      <c r="K1850" s="35">
        <v>222.2602613</v>
      </c>
    </row>
    <row r="1851" spans="2:11" x14ac:dyDescent="0.25">
      <c r="B1851" s="35" t="str">
        <f t="shared" si="532"/>
        <v>C1_4_2010</v>
      </c>
      <c r="C1851" s="35" t="s">
        <v>74</v>
      </c>
      <c r="D1851" s="35">
        <v>4</v>
      </c>
      <c r="E1851" s="35">
        <v>2010</v>
      </c>
      <c r="F1851" s="35">
        <v>0.22989999999999999</v>
      </c>
      <c r="G1851" s="35">
        <v>3.09</v>
      </c>
      <c r="H1851" s="35">
        <v>5.01</v>
      </c>
      <c r="I1851" s="35">
        <v>0.24</v>
      </c>
      <c r="J1851" s="43">
        <f t="shared" si="533"/>
        <v>0.2208</v>
      </c>
      <c r="K1851" s="35">
        <v>222.2602613</v>
      </c>
    </row>
    <row r="1852" spans="2:11" x14ac:dyDescent="0.25">
      <c r="B1852" s="35" t="str">
        <f t="shared" si="532"/>
        <v>C1_4_2011</v>
      </c>
      <c r="C1852" s="35" t="s">
        <v>74</v>
      </c>
      <c r="D1852" s="35">
        <v>4</v>
      </c>
      <c r="E1852" s="35">
        <v>2011</v>
      </c>
      <c r="F1852" s="35">
        <v>0.121</v>
      </c>
      <c r="G1852" s="35">
        <v>3.0500000000000003</v>
      </c>
      <c r="H1852" s="35">
        <v>2.89</v>
      </c>
      <c r="I1852" s="35">
        <v>0.2</v>
      </c>
      <c r="J1852" s="43">
        <f t="shared" si="533"/>
        <v>0.18400000000000002</v>
      </c>
      <c r="K1852" s="35">
        <v>222.2602613</v>
      </c>
    </row>
    <row r="1853" spans="2:11" x14ac:dyDescent="0.25">
      <c r="B1853" s="35" t="str">
        <f t="shared" si="532"/>
        <v>C1_4_2012</v>
      </c>
      <c r="C1853" s="35" t="s">
        <v>74</v>
      </c>
      <c r="D1853" s="35">
        <v>4</v>
      </c>
      <c r="E1853" s="35">
        <v>2012</v>
      </c>
      <c r="F1853" s="35">
        <v>0.1089</v>
      </c>
      <c r="G1853" s="35">
        <v>3.0500000000000003</v>
      </c>
      <c r="H1853" s="35">
        <v>2.5300000000000002</v>
      </c>
      <c r="I1853" s="35">
        <v>7.0000000000000007E-2</v>
      </c>
      <c r="J1853" s="43">
        <f t="shared" si="533"/>
        <v>6.4400000000000013E-2</v>
      </c>
      <c r="K1853" s="35">
        <v>222.2602613</v>
      </c>
    </row>
    <row r="1854" spans="2:11" x14ac:dyDescent="0.25">
      <c r="B1854" s="35" t="str">
        <f t="shared" si="532"/>
        <v>C1_4_2013</v>
      </c>
      <c r="C1854" s="35" t="s">
        <v>74</v>
      </c>
      <c r="D1854" s="35">
        <v>4</v>
      </c>
      <c r="E1854" s="35">
        <v>2013</v>
      </c>
      <c r="F1854" s="35">
        <v>0.1089</v>
      </c>
      <c r="G1854" s="35">
        <v>3.0500000000000003</v>
      </c>
      <c r="H1854" s="35">
        <v>2.5300000000000002</v>
      </c>
      <c r="I1854" s="35">
        <v>7.0000000000000007E-2</v>
      </c>
      <c r="J1854" s="43">
        <f t="shared" si="533"/>
        <v>6.4400000000000013E-2</v>
      </c>
      <c r="K1854" s="35">
        <v>222.2602613</v>
      </c>
    </row>
    <row r="1855" spans="2:11" x14ac:dyDescent="0.25">
      <c r="B1855" s="35" t="str">
        <f t="shared" si="532"/>
        <v>C1_4_2014</v>
      </c>
      <c r="C1855" s="35" t="s">
        <v>74</v>
      </c>
      <c r="D1855" s="35">
        <v>4</v>
      </c>
      <c r="E1855" s="35">
        <v>2014</v>
      </c>
      <c r="F1855" s="35">
        <v>0.1089</v>
      </c>
      <c r="G1855" s="35">
        <v>3.0500000000000003</v>
      </c>
      <c r="H1855" s="35">
        <v>2.5300000000000002</v>
      </c>
      <c r="I1855" s="35">
        <v>0.01</v>
      </c>
      <c r="J1855" s="43">
        <f t="shared" si="533"/>
        <v>9.1999999999999998E-3</v>
      </c>
      <c r="K1855" s="35">
        <v>222.2602613</v>
      </c>
    </row>
    <row r="1856" spans="2:11" x14ac:dyDescent="0.25">
      <c r="B1856" s="35" t="str">
        <f t="shared" si="532"/>
        <v>C1_4_2015</v>
      </c>
      <c r="C1856" s="35" t="s">
        <v>74</v>
      </c>
      <c r="D1856" s="35">
        <v>4</v>
      </c>
      <c r="E1856" s="35">
        <v>2015</v>
      </c>
      <c r="F1856" s="35">
        <v>0.1089</v>
      </c>
      <c r="G1856" s="35">
        <v>3.0500000000000003</v>
      </c>
      <c r="H1856" s="35">
        <v>2.5300000000000002</v>
      </c>
      <c r="I1856" s="35">
        <v>0.01</v>
      </c>
      <c r="J1856" s="43">
        <f t="shared" si="533"/>
        <v>9.1999999999999998E-3</v>
      </c>
      <c r="K1856" s="35">
        <v>222.2602613</v>
      </c>
    </row>
    <row r="1857" spans="2:11" x14ac:dyDescent="0.25">
      <c r="B1857" s="35" t="str">
        <f t="shared" si="532"/>
        <v>C1_4_2016</v>
      </c>
      <c r="C1857" s="35" t="s">
        <v>74</v>
      </c>
      <c r="D1857" s="35">
        <v>4</v>
      </c>
      <c r="E1857" s="35">
        <v>2016</v>
      </c>
      <c r="F1857" s="35">
        <v>0.1089</v>
      </c>
      <c r="G1857" s="35">
        <v>3.0500000000000003</v>
      </c>
      <c r="H1857" s="35">
        <v>2.5300000000000002</v>
      </c>
      <c r="I1857" s="35">
        <v>0.01</v>
      </c>
      <c r="J1857" s="43">
        <f t="shared" si="533"/>
        <v>9.1999999999999998E-3</v>
      </c>
      <c r="K1857" s="35">
        <v>222.2602613</v>
      </c>
    </row>
    <row r="1858" spans="2:11" x14ac:dyDescent="0.25">
      <c r="B1858" s="35" t="str">
        <f t="shared" si="532"/>
        <v>C1_4_2017</v>
      </c>
      <c r="C1858" s="35" t="s">
        <v>74</v>
      </c>
      <c r="D1858" s="35">
        <v>4</v>
      </c>
      <c r="E1858" s="35">
        <v>2017</v>
      </c>
      <c r="F1858" s="35">
        <v>0.1089</v>
      </c>
      <c r="G1858" s="35">
        <v>3.0500000000000003</v>
      </c>
      <c r="H1858" s="35">
        <v>2.5300000000000002</v>
      </c>
      <c r="I1858" s="35">
        <v>0.01</v>
      </c>
      <c r="J1858" s="43">
        <f t="shared" si="533"/>
        <v>9.1999999999999998E-3</v>
      </c>
      <c r="K1858" s="35">
        <v>222.2602613</v>
      </c>
    </row>
    <row r="1859" spans="2:11" x14ac:dyDescent="0.25">
      <c r="B1859" s="35" t="str">
        <f t="shared" si="532"/>
        <v>C1_4_2018</v>
      </c>
      <c r="C1859" s="35" t="s">
        <v>74</v>
      </c>
      <c r="D1859" s="35">
        <v>4</v>
      </c>
      <c r="E1859" s="35">
        <v>2018</v>
      </c>
      <c r="F1859" s="35">
        <v>0.1089</v>
      </c>
      <c r="G1859" s="35">
        <v>3.0500000000000003</v>
      </c>
      <c r="H1859" s="35">
        <v>2.5300000000000002</v>
      </c>
      <c r="I1859" s="35">
        <v>0.01</v>
      </c>
      <c r="J1859" s="43">
        <f t="shared" si="533"/>
        <v>9.1999999999999998E-3</v>
      </c>
      <c r="K1859" s="35">
        <v>222.2602613</v>
      </c>
    </row>
    <row r="1860" spans="2:11" x14ac:dyDescent="0.25">
      <c r="B1860" s="35" t="str">
        <f t="shared" si="532"/>
        <v>C1_4_2019</v>
      </c>
      <c r="C1860" s="35" t="s">
        <v>74</v>
      </c>
      <c r="D1860" s="35">
        <v>4</v>
      </c>
      <c r="E1860" s="35">
        <v>2019</v>
      </c>
      <c r="F1860" s="35">
        <v>0.1089</v>
      </c>
      <c r="G1860" s="35">
        <v>3.0500000000000003</v>
      </c>
      <c r="H1860" s="35">
        <v>2.5300000000000002</v>
      </c>
      <c r="I1860" s="35">
        <v>0.01</v>
      </c>
      <c r="J1860" s="43">
        <f t="shared" si="533"/>
        <v>9.1999999999999998E-3</v>
      </c>
      <c r="K1860" s="35">
        <v>222.2602613</v>
      </c>
    </row>
    <row r="1861" spans="2:11" x14ac:dyDescent="0.25">
      <c r="B1861" s="35" t="str">
        <f t="shared" si="532"/>
        <v>C1_4_2020</v>
      </c>
      <c r="C1861" s="35" t="s">
        <v>74</v>
      </c>
      <c r="D1861" s="35">
        <v>4</v>
      </c>
      <c r="E1861" s="35">
        <v>2020</v>
      </c>
      <c r="F1861" s="35">
        <v>0.1089</v>
      </c>
      <c r="G1861" s="35">
        <v>3.0500000000000003</v>
      </c>
      <c r="H1861" s="35">
        <v>2.5300000000000002</v>
      </c>
      <c r="I1861" s="35">
        <v>0.01</v>
      </c>
      <c r="J1861" s="43">
        <f t="shared" si="533"/>
        <v>9.1999999999999998E-3</v>
      </c>
      <c r="K1861" s="35">
        <v>222.2602613</v>
      </c>
    </row>
    <row r="1862" spans="2:11" x14ac:dyDescent="0.25">
      <c r="B1862" s="35" t="str">
        <f t="shared" si="532"/>
        <v>C1_4_2040</v>
      </c>
      <c r="C1862" s="35" t="s">
        <v>74</v>
      </c>
      <c r="D1862" s="35">
        <v>4</v>
      </c>
      <c r="E1862" s="35">
        <v>2040</v>
      </c>
      <c r="F1862" s="35">
        <v>8.4700000000000011E-2</v>
      </c>
      <c r="G1862" s="35">
        <v>3.0500000000000003</v>
      </c>
      <c r="H1862" s="35">
        <v>1.4000000000000001</v>
      </c>
      <c r="I1862" s="35">
        <v>0.01</v>
      </c>
      <c r="J1862" s="43">
        <f t="shared" si="533"/>
        <v>9.1999999999999998E-3</v>
      </c>
      <c r="K1862" s="35">
        <v>222.2602613</v>
      </c>
    </row>
    <row r="1863" spans="2:11" x14ac:dyDescent="0.25">
      <c r="B1863" s="35" t="str">
        <f t="shared" si="532"/>
        <v>C1_5_1969</v>
      </c>
      <c r="C1863" s="35" t="s">
        <v>74</v>
      </c>
      <c r="D1863" s="35">
        <v>5</v>
      </c>
      <c r="E1863" s="35">
        <v>1969</v>
      </c>
      <c r="F1863" s="35">
        <v>1.5972</v>
      </c>
      <c r="G1863" s="35">
        <v>4.4000000000000004</v>
      </c>
      <c r="H1863" s="35">
        <v>14</v>
      </c>
      <c r="I1863" s="35">
        <v>0.77</v>
      </c>
      <c r="J1863" s="43">
        <f t="shared" si="533"/>
        <v>0.70840000000000003</v>
      </c>
      <c r="K1863" s="35">
        <v>213.1884139</v>
      </c>
    </row>
    <row r="1864" spans="2:11" x14ac:dyDescent="0.25">
      <c r="B1864" s="35" t="str">
        <f t="shared" si="532"/>
        <v>C1_5_1970</v>
      </c>
      <c r="C1864" s="35" t="s">
        <v>74</v>
      </c>
      <c r="D1864" s="35">
        <v>5</v>
      </c>
      <c r="E1864" s="35">
        <v>1970</v>
      </c>
      <c r="F1864" s="35">
        <v>1.5972</v>
      </c>
      <c r="G1864" s="35">
        <v>4.4000000000000004</v>
      </c>
      <c r="H1864" s="35">
        <v>14</v>
      </c>
      <c r="I1864" s="35">
        <v>0.77</v>
      </c>
      <c r="J1864" s="43">
        <f t="shared" si="533"/>
        <v>0.70840000000000003</v>
      </c>
      <c r="K1864" s="35">
        <v>213.1884139</v>
      </c>
    </row>
    <row r="1865" spans="2:11" x14ac:dyDescent="0.25">
      <c r="B1865" s="35" t="str">
        <f t="shared" si="532"/>
        <v>C1_5_1971</v>
      </c>
      <c r="C1865" s="35" t="s">
        <v>74</v>
      </c>
      <c r="D1865" s="35">
        <v>5</v>
      </c>
      <c r="E1865" s="35">
        <v>1971</v>
      </c>
      <c r="F1865" s="35">
        <v>1.331</v>
      </c>
      <c r="G1865" s="35">
        <v>4.4000000000000004</v>
      </c>
      <c r="H1865" s="35">
        <v>13</v>
      </c>
      <c r="I1865" s="35">
        <v>0.66</v>
      </c>
      <c r="J1865" s="43">
        <f t="shared" si="533"/>
        <v>0.60720000000000007</v>
      </c>
      <c r="K1865" s="35">
        <v>213.1884139</v>
      </c>
    </row>
    <row r="1866" spans="2:11" x14ac:dyDescent="0.25">
      <c r="B1866" s="35" t="str">
        <f t="shared" ref="B1866:B1929" si="534">C1866&amp;"_"&amp;D1866&amp;"_"&amp;E1866</f>
        <v>C1_5_1972</v>
      </c>
      <c r="C1866" s="35" t="s">
        <v>74</v>
      </c>
      <c r="D1866" s="35">
        <v>5</v>
      </c>
      <c r="E1866" s="35">
        <v>1972</v>
      </c>
      <c r="F1866" s="35">
        <v>1.331</v>
      </c>
      <c r="G1866" s="35">
        <v>4.4000000000000004</v>
      </c>
      <c r="H1866" s="35">
        <v>13</v>
      </c>
      <c r="I1866" s="35">
        <v>0.66</v>
      </c>
      <c r="J1866" s="43">
        <f t="shared" ref="J1866:J1929" si="535">0.92*I1866</f>
        <v>0.60720000000000007</v>
      </c>
      <c r="K1866" s="35">
        <v>213.1884139</v>
      </c>
    </row>
    <row r="1867" spans="2:11" x14ac:dyDescent="0.25">
      <c r="B1867" s="35" t="str">
        <f t="shared" si="534"/>
        <v>C1_5_1973</v>
      </c>
      <c r="C1867" s="35" t="s">
        <v>74</v>
      </c>
      <c r="D1867" s="35">
        <v>5</v>
      </c>
      <c r="E1867" s="35">
        <v>1973</v>
      </c>
      <c r="F1867" s="35">
        <v>1.331</v>
      </c>
      <c r="G1867" s="35">
        <v>4.4000000000000004</v>
      </c>
      <c r="H1867" s="35">
        <v>13</v>
      </c>
      <c r="I1867" s="35">
        <v>0.66</v>
      </c>
      <c r="J1867" s="43">
        <f t="shared" si="535"/>
        <v>0.60720000000000007</v>
      </c>
      <c r="K1867" s="35">
        <v>213.1884139</v>
      </c>
    </row>
    <row r="1868" spans="2:11" x14ac:dyDescent="0.25">
      <c r="B1868" s="35" t="str">
        <f t="shared" si="534"/>
        <v>C1_5_1974</v>
      </c>
      <c r="C1868" s="35" t="s">
        <v>74</v>
      </c>
      <c r="D1868" s="35">
        <v>5</v>
      </c>
      <c r="E1868" s="35">
        <v>1974</v>
      </c>
      <c r="F1868" s="35">
        <v>1.331</v>
      </c>
      <c r="G1868" s="35">
        <v>4.4000000000000004</v>
      </c>
      <c r="H1868" s="35">
        <v>13</v>
      </c>
      <c r="I1868" s="35">
        <v>0.66</v>
      </c>
      <c r="J1868" s="43">
        <f t="shared" si="535"/>
        <v>0.60720000000000007</v>
      </c>
      <c r="K1868" s="35">
        <v>213.1884139</v>
      </c>
    </row>
    <row r="1869" spans="2:11" x14ac:dyDescent="0.25">
      <c r="B1869" s="35" t="str">
        <f t="shared" si="534"/>
        <v>C1_5_1975</v>
      </c>
      <c r="C1869" s="35" t="s">
        <v>74</v>
      </c>
      <c r="D1869" s="35">
        <v>5</v>
      </c>
      <c r="E1869" s="35">
        <v>1975</v>
      </c>
      <c r="F1869" s="35">
        <v>1.331</v>
      </c>
      <c r="G1869" s="35">
        <v>4.4000000000000004</v>
      </c>
      <c r="H1869" s="35">
        <v>13</v>
      </c>
      <c r="I1869" s="35">
        <v>0.66</v>
      </c>
      <c r="J1869" s="43">
        <f t="shared" si="535"/>
        <v>0.60720000000000007</v>
      </c>
      <c r="K1869" s="35">
        <v>213.1884139</v>
      </c>
    </row>
    <row r="1870" spans="2:11" x14ac:dyDescent="0.25">
      <c r="B1870" s="35" t="str">
        <f t="shared" si="534"/>
        <v>C1_5_1976</v>
      </c>
      <c r="C1870" s="35" t="s">
        <v>74</v>
      </c>
      <c r="D1870" s="35">
        <v>5</v>
      </c>
      <c r="E1870" s="35">
        <v>1976</v>
      </c>
      <c r="F1870" s="35">
        <v>1.331</v>
      </c>
      <c r="G1870" s="35">
        <v>4.4000000000000004</v>
      </c>
      <c r="H1870" s="35">
        <v>13</v>
      </c>
      <c r="I1870" s="35">
        <v>0.66</v>
      </c>
      <c r="J1870" s="43">
        <f t="shared" si="535"/>
        <v>0.60720000000000007</v>
      </c>
      <c r="K1870" s="35">
        <v>213.1884139</v>
      </c>
    </row>
    <row r="1871" spans="2:11" x14ac:dyDescent="0.25">
      <c r="B1871" s="35" t="str">
        <f t="shared" si="534"/>
        <v>C1_5_1977</v>
      </c>
      <c r="C1871" s="35" t="s">
        <v>74</v>
      </c>
      <c r="D1871" s="35">
        <v>5</v>
      </c>
      <c r="E1871" s="35">
        <v>1977</v>
      </c>
      <c r="F1871" s="35">
        <v>1.331</v>
      </c>
      <c r="G1871" s="35">
        <v>4.4000000000000004</v>
      </c>
      <c r="H1871" s="35">
        <v>13</v>
      </c>
      <c r="I1871" s="35">
        <v>0.66</v>
      </c>
      <c r="J1871" s="43">
        <f t="shared" si="535"/>
        <v>0.60720000000000007</v>
      </c>
      <c r="K1871" s="35">
        <v>213.1884139</v>
      </c>
    </row>
    <row r="1872" spans="2:11" x14ac:dyDescent="0.25">
      <c r="B1872" s="35" t="str">
        <f t="shared" si="534"/>
        <v>C1_5_1978</v>
      </c>
      <c r="C1872" s="35" t="s">
        <v>74</v>
      </c>
      <c r="D1872" s="35">
        <v>5</v>
      </c>
      <c r="E1872" s="35">
        <v>1978</v>
      </c>
      <c r="F1872" s="35">
        <v>1.331</v>
      </c>
      <c r="G1872" s="35">
        <v>4.4000000000000004</v>
      </c>
      <c r="H1872" s="35">
        <v>13</v>
      </c>
      <c r="I1872" s="35">
        <v>0.66</v>
      </c>
      <c r="J1872" s="43">
        <f t="shared" si="535"/>
        <v>0.60720000000000007</v>
      </c>
      <c r="K1872" s="35">
        <v>213.1884139</v>
      </c>
    </row>
    <row r="1873" spans="2:11" x14ac:dyDescent="0.25">
      <c r="B1873" s="35" t="str">
        <f t="shared" si="534"/>
        <v>C1_5_1979</v>
      </c>
      <c r="C1873" s="35" t="s">
        <v>74</v>
      </c>
      <c r="D1873" s="35">
        <v>5</v>
      </c>
      <c r="E1873" s="35">
        <v>1979</v>
      </c>
      <c r="F1873" s="35">
        <v>1.21</v>
      </c>
      <c r="G1873" s="35">
        <v>4.4000000000000004</v>
      </c>
      <c r="H1873" s="35">
        <v>12</v>
      </c>
      <c r="I1873" s="35">
        <v>0.55000000000000004</v>
      </c>
      <c r="J1873" s="43">
        <f t="shared" si="535"/>
        <v>0.50600000000000012</v>
      </c>
      <c r="K1873" s="35">
        <v>213.1884139</v>
      </c>
    </row>
    <row r="1874" spans="2:11" x14ac:dyDescent="0.25">
      <c r="B1874" s="35" t="str">
        <f t="shared" si="534"/>
        <v>C1_5_1980</v>
      </c>
      <c r="C1874" s="35" t="s">
        <v>74</v>
      </c>
      <c r="D1874" s="35">
        <v>5</v>
      </c>
      <c r="E1874" s="35">
        <v>1980</v>
      </c>
      <c r="F1874" s="35">
        <v>1.21</v>
      </c>
      <c r="G1874" s="35">
        <v>4.4000000000000004</v>
      </c>
      <c r="H1874" s="35">
        <v>12</v>
      </c>
      <c r="I1874" s="35">
        <v>0.55000000000000004</v>
      </c>
      <c r="J1874" s="43">
        <f t="shared" si="535"/>
        <v>0.50600000000000012</v>
      </c>
      <c r="K1874" s="35">
        <v>213.1884139</v>
      </c>
    </row>
    <row r="1875" spans="2:11" x14ac:dyDescent="0.25">
      <c r="B1875" s="35" t="str">
        <f t="shared" si="534"/>
        <v>C1_5_1981</v>
      </c>
      <c r="C1875" s="35" t="s">
        <v>74</v>
      </c>
      <c r="D1875" s="35">
        <v>5</v>
      </c>
      <c r="E1875" s="35">
        <v>1981</v>
      </c>
      <c r="F1875" s="35">
        <v>1.21</v>
      </c>
      <c r="G1875" s="35">
        <v>4.4000000000000004</v>
      </c>
      <c r="H1875" s="35">
        <v>12</v>
      </c>
      <c r="I1875" s="35">
        <v>0.55000000000000004</v>
      </c>
      <c r="J1875" s="43">
        <f t="shared" si="535"/>
        <v>0.50600000000000012</v>
      </c>
      <c r="K1875" s="35">
        <v>213.1884139</v>
      </c>
    </row>
    <row r="1876" spans="2:11" x14ac:dyDescent="0.25">
      <c r="B1876" s="35" t="str">
        <f t="shared" si="534"/>
        <v>C1_5_1982</v>
      </c>
      <c r="C1876" s="35" t="s">
        <v>74</v>
      </c>
      <c r="D1876" s="35">
        <v>5</v>
      </c>
      <c r="E1876" s="35">
        <v>1982</v>
      </c>
      <c r="F1876" s="35">
        <v>1.21</v>
      </c>
      <c r="G1876" s="35">
        <v>4.4000000000000004</v>
      </c>
      <c r="H1876" s="35">
        <v>12</v>
      </c>
      <c r="I1876" s="35">
        <v>0.55000000000000004</v>
      </c>
      <c r="J1876" s="43">
        <f t="shared" si="535"/>
        <v>0.50600000000000012</v>
      </c>
      <c r="K1876" s="35">
        <v>213.1884139</v>
      </c>
    </row>
    <row r="1877" spans="2:11" x14ac:dyDescent="0.25">
      <c r="B1877" s="35" t="str">
        <f t="shared" si="534"/>
        <v>C1_5_1983</v>
      </c>
      <c r="C1877" s="35" t="s">
        <v>74</v>
      </c>
      <c r="D1877" s="35">
        <v>5</v>
      </c>
      <c r="E1877" s="35">
        <v>1983</v>
      </c>
      <c r="F1877" s="35">
        <v>1.21</v>
      </c>
      <c r="G1877" s="35">
        <v>4.4000000000000004</v>
      </c>
      <c r="H1877" s="35">
        <v>12</v>
      </c>
      <c r="I1877" s="35">
        <v>0.55000000000000004</v>
      </c>
      <c r="J1877" s="43">
        <f t="shared" si="535"/>
        <v>0.50600000000000012</v>
      </c>
      <c r="K1877" s="35">
        <v>213.1884139</v>
      </c>
    </row>
    <row r="1878" spans="2:11" x14ac:dyDescent="0.25">
      <c r="B1878" s="35" t="str">
        <f t="shared" si="534"/>
        <v>C1_5_1984</v>
      </c>
      <c r="C1878" s="35" t="s">
        <v>74</v>
      </c>
      <c r="D1878" s="35">
        <v>5</v>
      </c>
      <c r="E1878" s="35">
        <v>1984</v>
      </c>
      <c r="F1878" s="35">
        <v>1.1374</v>
      </c>
      <c r="G1878" s="35">
        <v>4.3</v>
      </c>
      <c r="H1878" s="35">
        <v>11</v>
      </c>
      <c r="I1878" s="35">
        <v>0.55000000000000004</v>
      </c>
      <c r="J1878" s="43">
        <f t="shared" si="535"/>
        <v>0.50600000000000012</v>
      </c>
      <c r="K1878" s="35">
        <v>213.1884139</v>
      </c>
    </row>
    <row r="1879" spans="2:11" x14ac:dyDescent="0.25">
      <c r="B1879" s="35" t="str">
        <f t="shared" si="534"/>
        <v>C1_5_1985</v>
      </c>
      <c r="C1879" s="35" t="s">
        <v>74</v>
      </c>
      <c r="D1879" s="35">
        <v>5</v>
      </c>
      <c r="E1879" s="35">
        <v>1985</v>
      </c>
      <c r="F1879" s="35">
        <v>1.1374</v>
      </c>
      <c r="G1879" s="35">
        <v>4.3</v>
      </c>
      <c r="H1879" s="35">
        <v>11</v>
      </c>
      <c r="I1879" s="35">
        <v>0.55000000000000004</v>
      </c>
      <c r="J1879" s="43">
        <f t="shared" si="535"/>
        <v>0.50600000000000012</v>
      </c>
      <c r="K1879" s="35">
        <v>213.1884139</v>
      </c>
    </row>
    <row r="1880" spans="2:11" x14ac:dyDescent="0.25">
      <c r="B1880" s="35" t="str">
        <f t="shared" si="534"/>
        <v>C1_5_1986</v>
      </c>
      <c r="C1880" s="35" t="s">
        <v>74</v>
      </c>
      <c r="D1880" s="35">
        <v>5</v>
      </c>
      <c r="E1880" s="35">
        <v>1986</v>
      </c>
      <c r="F1880" s="35">
        <v>1.1374</v>
      </c>
      <c r="G1880" s="35">
        <v>4.3</v>
      </c>
      <c r="H1880" s="35">
        <v>11</v>
      </c>
      <c r="I1880" s="35">
        <v>0.55000000000000004</v>
      </c>
      <c r="J1880" s="43">
        <f t="shared" si="535"/>
        <v>0.50600000000000012</v>
      </c>
      <c r="K1880" s="35">
        <v>213.1884139</v>
      </c>
    </row>
    <row r="1881" spans="2:11" x14ac:dyDescent="0.25">
      <c r="B1881" s="35" t="str">
        <f t="shared" si="534"/>
        <v>C1_5_1987</v>
      </c>
      <c r="C1881" s="35" t="s">
        <v>74</v>
      </c>
      <c r="D1881" s="35">
        <v>5</v>
      </c>
      <c r="E1881" s="35">
        <v>1987</v>
      </c>
      <c r="F1881" s="35">
        <v>1.0648</v>
      </c>
      <c r="G1881" s="35">
        <v>4.2</v>
      </c>
      <c r="H1881" s="35">
        <v>11</v>
      </c>
      <c r="I1881" s="35">
        <v>0.55000000000000004</v>
      </c>
      <c r="J1881" s="43">
        <f t="shared" si="535"/>
        <v>0.50600000000000012</v>
      </c>
      <c r="K1881" s="35">
        <v>213.1884139</v>
      </c>
    </row>
    <row r="1882" spans="2:11" x14ac:dyDescent="0.25">
      <c r="B1882" s="35" t="str">
        <f t="shared" si="534"/>
        <v>C1_5_1988</v>
      </c>
      <c r="C1882" s="35" t="s">
        <v>74</v>
      </c>
      <c r="D1882" s="35">
        <v>5</v>
      </c>
      <c r="E1882" s="35">
        <v>1988</v>
      </c>
      <c r="F1882" s="35">
        <v>1.0648</v>
      </c>
      <c r="G1882" s="35">
        <v>4.2</v>
      </c>
      <c r="H1882" s="35">
        <v>11</v>
      </c>
      <c r="I1882" s="35">
        <v>0.55000000000000004</v>
      </c>
      <c r="J1882" s="43">
        <f t="shared" si="535"/>
        <v>0.50600000000000012</v>
      </c>
      <c r="K1882" s="35">
        <v>213.1884139</v>
      </c>
    </row>
    <row r="1883" spans="2:11" x14ac:dyDescent="0.25">
      <c r="B1883" s="35" t="str">
        <f t="shared" si="534"/>
        <v>C1_5_1989</v>
      </c>
      <c r="C1883" s="35" t="s">
        <v>74</v>
      </c>
      <c r="D1883" s="35">
        <v>5</v>
      </c>
      <c r="E1883" s="35">
        <v>1989</v>
      </c>
      <c r="F1883" s="35">
        <v>1.0648</v>
      </c>
      <c r="G1883" s="35">
        <v>4.2</v>
      </c>
      <c r="H1883" s="35">
        <v>11</v>
      </c>
      <c r="I1883" s="35">
        <v>0.55000000000000004</v>
      </c>
      <c r="J1883" s="43">
        <f t="shared" si="535"/>
        <v>0.50600000000000012</v>
      </c>
      <c r="K1883" s="35">
        <v>213.1884139</v>
      </c>
    </row>
    <row r="1884" spans="2:11" x14ac:dyDescent="0.25">
      <c r="B1884" s="35" t="str">
        <f t="shared" si="534"/>
        <v>C1_5_1990</v>
      </c>
      <c r="C1884" s="35" t="s">
        <v>74</v>
      </c>
      <c r="D1884" s="35">
        <v>5</v>
      </c>
      <c r="E1884" s="35">
        <v>1990</v>
      </c>
      <c r="F1884" s="35">
        <v>1.0648</v>
      </c>
      <c r="G1884" s="35">
        <v>4.2</v>
      </c>
      <c r="H1884" s="35">
        <v>11</v>
      </c>
      <c r="I1884" s="35">
        <v>0.55000000000000004</v>
      </c>
      <c r="J1884" s="43">
        <f t="shared" si="535"/>
        <v>0.50600000000000012</v>
      </c>
      <c r="K1884" s="35">
        <v>213.1884139</v>
      </c>
    </row>
    <row r="1885" spans="2:11" x14ac:dyDescent="0.25">
      <c r="B1885" s="35" t="str">
        <f t="shared" si="534"/>
        <v>C1_5_1991</v>
      </c>
      <c r="C1885" s="35" t="s">
        <v>74</v>
      </c>
      <c r="D1885" s="35">
        <v>5</v>
      </c>
      <c r="E1885" s="35">
        <v>1991</v>
      </c>
      <c r="F1885" s="35">
        <v>1.0648</v>
      </c>
      <c r="G1885" s="35">
        <v>4.2</v>
      </c>
      <c r="H1885" s="35">
        <v>11</v>
      </c>
      <c r="I1885" s="35">
        <v>0.55000000000000004</v>
      </c>
      <c r="J1885" s="43">
        <f t="shared" si="535"/>
        <v>0.50600000000000012</v>
      </c>
      <c r="K1885" s="35">
        <v>213.1884139</v>
      </c>
    </row>
    <row r="1886" spans="2:11" x14ac:dyDescent="0.25">
      <c r="B1886" s="35" t="str">
        <f t="shared" si="534"/>
        <v>C1_5_1992</v>
      </c>
      <c r="C1886" s="35" t="s">
        <v>74</v>
      </c>
      <c r="D1886" s="35">
        <v>5</v>
      </c>
      <c r="E1886" s="35">
        <v>1992</v>
      </c>
      <c r="F1886" s="35">
        <v>1.0648</v>
      </c>
      <c r="G1886" s="35">
        <v>4.2</v>
      </c>
      <c r="H1886" s="35">
        <v>11</v>
      </c>
      <c r="I1886" s="35">
        <v>0.55000000000000004</v>
      </c>
      <c r="J1886" s="43">
        <f t="shared" si="535"/>
        <v>0.50600000000000012</v>
      </c>
      <c r="K1886" s="35">
        <v>213.1884139</v>
      </c>
    </row>
    <row r="1887" spans="2:11" x14ac:dyDescent="0.25">
      <c r="B1887" s="35" t="str">
        <f t="shared" si="534"/>
        <v>C1_5_1993</v>
      </c>
      <c r="C1887" s="35" t="s">
        <v>74</v>
      </c>
      <c r="D1887" s="35">
        <v>5</v>
      </c>
      <c r="E1887" s="35">
        <v>1993</v>
      </c>
      <c r="F1887" s="35">
        <v>1.0648</v>
      </c>
      <c r="G1887" s="35">
        <v>4.2</v>
      </c>
      <c r="H1887" s="35">
        <v>11</v>
      </c>
      <c r="I1887" s="35">
        <v>0.55000000000000004</v>
      </c>
      <c r="J1887" s="43">
        <f t="shared" si="535"/>
        <v>0.50600000000000012</v>
      </c>
      <c r="K1887" s="35">
        <v>213.1884139</v>
      </c>
    </row>
    <row r="1888" spans="2:11" x14ac:dyDescent="0.25">
      <c r="B1888" s="35" t="str">
        <f t="shared" si="534"/>
        <v>C1_5_1994</v>
      </c>
      <c r="C1888" s="35" t="s">
        <v>74</v>
      </c>
      <c r="D1888" s="35">
        <v>5</v>
      </c>
      <c r="E1888" s="35">
        <v>1994</v>
      </c>
      <c r="F1888" s="35">
        <v>1.0648</v>
      </c>
      <c r="G1888" s="35">
        <v>4.2</v>
      </c>
      <c r="H1888" s="35">
        <v>11</v>
      </c>
      <c r="I1888" s="35">
        <v>0.55000000000000004</v>
      </c>
      <c r="J1888" s="43">
        <f t="shared" si="535"/>
        <v>0.50600000000000012</v>
      </c>
      <c r="K1888" s="35">
        <v>213.1884139</v>
      </c>
    </row>
    <row r="1889" spans="2:11" x14ac:dyDescent="0.25">
      <c r="B1889" s="35" t="str">
        <f t="shared" si="534"/>
        <v>C1_5_1995</v>
      </c>
      <c r="C1889" s="35" t="s">
        <v>74</v>
      </c>
      <c r="D1889" s="35">
        <v>5</v>
      </c>
      <c r="E1889" s="35">
        <v>1995</v>
      </c>
      <c r="F1889" s="35">
        <v>1.0648</v>
      </c>
      <c r="G1889" s="35">
        <v>4.2</v>
      </c>
      <c r="H1889" s="35">
        <v>11</v>
      </c>
      <c r="I1889" s="35">
        <v>0.55000000000000004</v>
      </c>
      <c r="J1889" s="43">
        <f t="shared" si="535"/>
        <v>0.50600000000000012</v>
      </c>
      <c r="K1889" s="35">
        <v>213.1884139</v>
      </c>
    </row>
    <row r="1890" spans="2:11" x14ac:dyDescent="0.25">
      <c r="B1890" s="35" t="str">
        <f t="shared" si="534"/>
        <v>C1_5_1996</v>
      </c>
      <c r="C1890" s="35" t="s">
        <v>74</v>
      </c>
      <c r="D1890" s="35">
        <v>5</v>
      </c>
      <c r="E1890" s="35">
        <v>1996</v>
      </c>
      <c r="F1890" s="35">
        <v>0.82280000000000009</v>
      </c>
      <c r="G1890" s="35">
        <v>2.7</v>
      </c>
      <c r="H1890" s="35">
        <v>8.17</v>
      </c>
      <c r="I1890" s="35">
        <v>0.38</v>
      </c>
      <c r="J1890" s="43">
        <f t="shared" si="535"/>
        <v>0.34960000000000002</v>
      </c>
      <c r="K1890" s="35">
        <v>213.1884139</v>
      </c>
    </row>
    <row r="1891" spans="2:11" x14ac:dyDescent="0.25">
      <c r="B1891" s="35" t="str">
        <f t="shared" si="534"/>
        <v>C1_5_1997</v>
      </c>
      <c r="C1891" s="35" t="s">
        <v>74</v>
      </c>
      <c r="D1891" s="35">
        <v>5</v>
      </c>
      <c r="E1891" s="35">
        <v>1997</v>
      </c>
      <c r="F1891" s="35">
        <v>0.82280000000000009</v>
      </c>
      <c r="G1891" s="35">
        <v>2.7</v>
      </c>
      <c r="H1891" s="35">
        <v>8.17</v>
      </c>
      <c r="I1891" s="35">
        <v>0.38</v>
      </c>
      <c r="J1891" s="43">
        <f t="shared" si="535"/>
        <v>0.34960000000000002</v>
      </c>
      <c r="K1891" s="35">
        <v>213.1884139</v>
      </c>
    </row>
    <row r="1892" spans="2:11" x14ac:dyDescent="0.25">
      <c r="B1892" s="35" t="str">
        <f t="shared" si="534"/>
        <v>C1_5_1998</v>
      </c>
      <c r="C1892" s="35" t="s">
        <v>74</v>
      </c>
      <c r="D1892" s="35">
        <v>5</v>
      </c>
      <c r="E1892" s="35">
        <v>1998</v>
      </c>
      <c r="F1892" s="35">
        <v>0.82280000000000009</v>
      </c>
      <c r="G1892" s="35">
        <v>2.7</v>
      </c>
      <c r="H1892" s="35">
        <v>8.17</v>
      </c>
      <c r="I1892" s="35">
        <v>0.38</v>
      </c>
      <c r="J1892" s="43">
        <f t="shared" si="535"/>
        <v>0.34960000000000002</v>
      </c>
      <c r="K1892" s="35">
        <v>213.1884139</v>
      </c>
    </row>
    <row r="1893" spans="2:11" x14ac:dyDescent="0.25">
      <c r="B1893" s="35" t="str">
        <f t="shared" si="534"/>
        <v>C1_5_1999</v>
      </c>
      <c r="C1893" s="35" t="s">
        <v>74</v>
      </c>
      <c r="D1893" s="35">
        <v>5</v>
      </c>
      <c r="E1893" s="35">
        <v>1999</v>
      </c>
      <c r="F1893" s="35">
        <v>0.82280000000000009</v>
      </c>
      <c r="G1893" s="35">
        <v>2.7</v>
      </c>
      <c r="H1893" s="35">
        <v>8.17</v>
      </c>
      <c r="I1893" s="35">
        <v>0.38</v>
      </c>
      <c r="J1893" s="43">
        <f t="shared" si="535"/>
        <v>0.34960000000000002</v>
      </c>
      <c r="K1893" s="35">
        <v>213.1884139</v>
      </c>
    </row>
    <row r="1894" spans="2:11" x14ac:dyDescent="0.25">
      <c r="B1894" s="35" t="str">
        <f t="shared" si="534"/>
        <v>C1_5_2000</v>
      </c>
      <c r="C1894" s="35" t="s">
        <v>74</v>
      </c>
      <c r="D1894" s="35">
        <v>5</v>
      </c>
      <c r="E1894" s="35">
        <v>2000</v>
      </c>
      <c r="F1894" s="35">
        <v>0.82280000000000009</v>
      </c>
      <c r="G1894" s="35">
        <v>2.7</v>
      </c>
      <c r="H1894" s="35">
        <v>8.17</v>
      </c>
      <c r="I1894" s="35">
        <v>0.38</v>
      </c>
      <c r="J1894" s="43">
        <f t="shared" si="535"/>
        <v>0.34960000000000002</v>
      </c>
      <c r="K1894" s="35">
        <v>213.1884139</v>
      </c>
    </row>
    <row r="1895" spans="2:11" x14ac:dyDescent="0.25">
      <c r="B1895" s="35" t="str">
        <f t="shared" si="534"/>
        <v>C1_5_2001</v>
      </c>
      <c r="C1895" s="35" t="s">
        <v>74</v>
      </c>
      <c r="D1895" s="35">
        <v>5</v>
      </c>
      <c r="E1895" s="35">
        <v>2001</v>
      </c>
      <c r="F1895" s="35">
        <v>0.82280000000000009</v>
      </c>
      <c r="G1895" s="35">
        <v>2.7</v>
      </c>
      <c r="H1895" s="35">
        <v>8.17</v>
      </c>
      <c r="I1895" s="35">
        <v>0.38</v>
      </c>
      <c r="J1895" s="43">
        <f t="shared" si="535"/>
        <v>0.34960000000000002</v>
      </c>
      <c r="K1895" s="35">
        <v>213.1884139</v>
      </c>
    </row>
    <row r="1896" spans="2:11" x14ac:dyDescent="0.25">
      <c r="B1896" s="35" t="str">
        <f t="shared" si="534"/>
        <v>C1_5_2002</v>
      </c>
      <c r="C1896" s="35" t="s">
        <v>74</v>
      </c>
      <c r="D1896" s="35">
        <v>5</v>
      </c>
      <c r="E1896" s="35">
        <v>2002</v>
      </c>
      <c r="F1896" s="35">
        <v>0.82280000000000009</v>
      </c>
      <c r="G1896" s="35">
        <v>2.7</v>
      </c>
      <c r="H1896" s="35">
        <v>6.9</v>
      </c>
      <c r="I1896" s="35">
        <v>0.38</v>
      </c>
      <c r="J1896" s="43">
        <f t="shared" si="535"/>
        <v>0.34960000000000002</v>
      </c>
      <c r="K1896" s="35">
        <v>213.1884139</v>
      </c>
    </row>
    <row r="1897" spans="2:11" x14ac:dyDescent="0.25">
      <c r="B1897" s="35" t="str">
        <f t="shared" si="534"/>
        <v>C1_5_2003</v>
      </c>
      <c r="C1897" s="35" t="s">
        <v>74</v>
      </c>
      <c r="D1897" s="35">
        <v>5</v>
      </c>
      <c r="E1897" s="35">
        <v>2003</v>
      </c>
      <c r="F1897" s="35">
        <v>0.39929999999999999</v>
      </c>
      <c r="G1897" s="35">
        <v>2.7</v>
      </c>
      <c r="H1897" s="35">
        <v>5.26</v>
      </c>
      <c r="I1897" s="35">
        <v>0.24</v>
      </c>
      <c r="J1897" s="43">
        <f t="shared" si="535"/>
        <v>0.2208</v>
      </c>
      <c r="K1897" s="35">
        <v>213.1884139</v>
      </c>
    </row>
    <row r="1898" spans="2:11" x14ac:dyDescent="0.25">
      <c r="B1898" s="35" t="str">
        <f t="shared" si="534"/>
        <v>C1_5_2004</v>
      </c>
      <c r="C1898" s="35" t="s">
        <v>74</v>
      </c>
      <c r="D1898" s="35">
        <v>5</v>
      </c>
      <c r="E1898" s="35">
        <v>2004</v>
      </c>
      <c r="F1898" s="35">
        <v>0.26619999999999999</v>
      </c>
      <c r="G1898" s="35">
        <v>2.7</v>
      </c>
      <c r="H1898" s="35">
        <v>4.72</v>
      </c>
      <c r="I1898" s="35">
        <v>0.19</v>
      </c>
      <c r="J1898" s="43">
        <f t="shared" si="535"/>
        <v>0.17480000000000001</v>
      </c>
      <c r="K1898" s="35">
        <v>213.1884139</v>
      </c>
    </row>
    <row r="1899" spans="2:11" x14ac:dyDescent="0.25">
      <c r="B1899" s="35" t="str">
        <f t="shared" si="534"/>
        <v>C1_5_2005</v>
      </c>
      <c r="C1899" s="35" t="s">
        <v>74</v>
      </c>
      <c r="D1899" s="35">
        <v>5</v>
      </c>
      <c r="E1899" s="35">
        <v>2005</v>
      </c>
      <c r="F1899" s="35">
        <v>0.26619999999999999</v>
      </c>
      <c r="G1899" s="35">
        <v>2.7</v>
      </c>
      <c r="H1899" s="35">
        <v>4.72</v>
      </c>
      <c r="I1899" s="35">
        <v>0.19</v>
      </c>
      <c r="J1899" s="43">
        <f t="shared" si="535"/>
        <v>0.17480000000000001</v>
      </c>
      <c r="K1899" s="35">
        <v>213.1884139</v>
      </c>
    </row>
    <row r="1900" spans="2:11" x14ac:dyDescent="0.25">
      <c r="B1900" s="35" t="str">
        <f t="shared" si="534"/>
        <v>C1_5_2006</v>
      </c>
      <c r="C1900" s="35" t="s">
        <v>74</v>
      </c>
      <c r="D1900" s="35">
        <v>5</v>
      </c>
      <c r="E1900" s="35">
        <v>2006</v>
      </c>
      <c r="F1900" s="35">
        <v>0.19359999999999999</v>
      </c>
      <c r="G1900" s="35">
        <v>2.7</v>
      </c>
      <c r="H1900" s="35">
        <v>4.4400000000000004</v>
      </c>
      <c r="I1900" s="35">
        <v>0.16</v>
      </c>
      <c r="J1900" s="43">
        <f t="shared" si="535"/>
        <v>0.1472</v>
      </c>
      <c r="K1900" s="35">
        <v>213.1884139</v>
      </c>
    </row>
    <row r="1901" spans="2:11" x14ac:dyDescent="0.25">
      <c r="B1901" s="35" t="str">
        <f t="shared" si="534"/>
        <v>C1_5_2007</v>
      </c>
      <c r="C1901" s="35" t="s">
        <v>74</v>
      </c>
      <c r="D1901" s="35">
        <v>5</v>
      </c>
      <c r="E1901" s="35">
        <v>2007</v>
      </c>
      <c r="F1901" s="35">
        <v>0.19359999999999999</v>
      </c>
      <c r="G1901" s="35">
        <v>2.7</v>
      </c>
      <c r="H1901" s="35">
        <v>4.4400000000000004</v>
      </c>
      <c r="I1901" s="35">
        <v>0.16</v>
      </c>
      <c r="J1901" s="43">
        <f t="shared" si="535"/>
        <v>0.1472</v>
      </c>
      <c r="K1901" s="35">
        <v>213.1884139</v>
      </c>
    </row>
    <row r="1902" spans="2:11" x14ac:dyDescent="0.25">
      <c r="B1902" s="35" t="str">
        <f t="shared" si="534"/>
        <v>C1_5_2008</v>
      </c>
      <c r="C1902" s="35" t="s">
        <v>74</v>
      </c>
      <c r="D1902" s="35">
        <v>5</v>
      </c>
      <c r="E1902" s="35">
        <v>2008</v>
      </c>
      <c r="F1902" s="35">
        <v>0.19359999999999999</v>
      </c>
      <c r="G1902" s="35">
        <v>2.7</v>
      </c>
      <c r="H1902" s="35">
        <v>4.4400000000000004</v>
      </c>
      <c r="I1902" s="35">
        <v>0.16</v>
      </c>
      <c r="J1902" s="43">
        <f t="shared" si="535"/>
        <v>0.1472</v>
      </c>
      <c r="K1902" s="35">
        <v>213.1884139</v>
      </c>
    </row>
    <row r="1903" spans="2:11" x14ac:dyDescent="0.25">
      <c r="B1903" s="35" t="str">
        <f t="shared" si="534"/>
        <v>C1_5_2009</v>
      </c>
      <c r="C1903" s="35" t="s">
        <v>74</v>
      </c>
      <c r="D1903" s="35">
        <v>5</v>
      </c>
      <c r="E1903" s="35">
        <v>2009</v>
      </c>
      <c r="F1903" s="35">
        <v>0.19359999999999999</v>
      </c>
      <c r="G1903" s="35">
        <v>2.7</v>
      </c>
      <c r="H1903" s="35">
        <v>4.4400000000000004</v>
      </c>
      <c r="I1903" s="35">
        <v>0.16</v>
      </c>
      <c r="J1903" s="43">
        <f t="shared" si="535"/>
        <v>0.1472</v>
      </c>
      <c r="K1903" s="35">
        <v>213.1884139</v>
      </c>
    </row>
    <row r="1904" spans="2:11" x14ac:dyDescent="0.25">
      <c r="B1904" s="35" t="str">
        <f t="shared" si="534"/>
        <v>C1_5_2010</v>
      </c>
      <c r="C1904" s="35" t="s">
        <v>74</v>
      </c>
      <c r="D1904" s="35">
        <v>5</v>
      </c>
      <c r="E1904" s="35">
        <v>2010</v>
      </c>
      <c r="F1904" s="35">
        <v>0.19359999999999999</v>
      </c>
      <c r="G1904" s="35">
        <v>2.7</v>
      </c>
      <c r="H1904" s="35">
        <v>4.4400000000000004</v>
      </c>
      <c r="I1904" s="35">
        <v>0.16</v>
      </c>
      <c r="J1904" s="43">
        <f t="shared" si="535"/>
        <v>0.1472</v>
      </c>
      <c r="K1904" s="35">
        <v>213.1884139</v>
      </c>
    </row>
    <row r="1905" spans="2:11" x14ac:dyDescent="0.25">
      <c r="B1905" s="35" t="str">
        <f t="shared" si="534"/>
        <v>C1_5_2011</v>
      </c>
      <c r="C1905" s="35" t="s">
        <v>74</v>
      </c>
      <c r="D1905" s="35">
        <v>5</v>
      </c>
      <c r="E1905" s="35">
        <v>2011</v>
      </c>
      <c r="F1905" s="35">
        <v>0.121</v>
      </c>
      <c r="G1905" s="35">
        <v>2.7</v>
      </c>
      <c r="H1905" s="35">
        <v>2.4500000000000002</v>
      </c>
      <c r="I1905" s="35">
        <v>0.14000000000000001</v>
      </c>
      <c r="J1905" s="43">
        <f t="shared" si="535"/>
        <v>0.12880000000000003</v>
      </c>
      <c r="K1905" s="35">
        <v>213.1884139</v>
      </c>
    </row>
    <row r="1906" spans="2:11" x14ac:dyDescent="0.25">
      <c r="B1906" s="35" t="str">
        <f t="shared" si="534"/>
        <v>C1_5_2012</v>
      </c>
      <c r="C1906" s="35" t="s">
        <v>74</v>
      </c>
      <c r="D1906" s="35">
        <v>5</v>
      </c>
      <c r="E1906" s="35">
        <v>2012</v>
      </c>
      <c r="F1906" s="35">
        <v>0.121</v>
      </c>
      <c r="G1906" s="35">
        <v>2.7</v>
      </c>
      <c r="H1906" s="35">
        <v>2.4500000000000002</v>
      </c>
      <c r="I1906" s="35">
        <v>0.14000000000000001</v>
      </c>
      <c r="J1906" s="43">
        <f t="shared" si="535"/>
        <v>0.12880000000000003</v>
      </c>
      <c r="K1906" s="35">
        <v>213.1884139</v>
      </c>
    </row>
    <row r="1907" spans="2:11" x14ac:dyDescent="0.25">
      <c r="B1907" s="35" t="str">
        <f t="shared" si="534"/>
        <v>C1_5_2013</v>
      </c>
      <c r="C1907" s="35" t="s">
        <v>74</v>
      </c>
      <c r="D1907" s="35">
        <v>5</v>
      </c>
      <c r="E1907" s="35">
        <v>2013</v>
      </c>
      <c r="F1907" s="35">
        <v>0.121</v>
      </c>
      <c r="G1907" s="35">
        <v>2.7</v>
      </c>
      <c r="H1907" s="35">
        <v>2.4500000000000002</v>
      </c>
      <c r="I1907" s="35">
        <v>0.14000000000000001</v>
      </c>
      <c r="J1907" s="43">
        <f t="shared" si="535"/>
        <v>0.12880000000000003</v>
      </c>
      <c r="K1907" s="35">
        <v>213.1884139</v>
      </c>
    </row>
    <row r="1908" spans="2:11" x14ac:dyDescent="0.25">
      <c r="B1908" s="35" t="str">
        <f t="shared" si="534"/>
        <v>C1_5_2014</v>
      </c>
      <c r="C1908" s="35" t="s">
        <v>74</v>
      </c>
      <c r="D1908" s="35">
        <v>5</v>
      </c>
      <c r="E1908" s="35">
        <v>2014</v>
      </c>
      <c r="F1908" s="35">
        <v>0.1089</v>
      </c>
      <c r="G1908" s="35">
        <v>2.7</v>
      </c>
      <c r="H1908" s="35">
        <v>2.27</v>
      </c>
      <c r="I1908" s="35">
        <v>0.01</v>
      </c>
      <c r="J1908" s="43">
        <f t="shared" si="535"/>
        <v>9.1999999999999998E-3</v>
      </c>
      <c r="K1908" s="35">
        <v>213.1884139</v>
      </c>
    </row>
    <row r="1909" spans="2:11" x14ac:dyDescent="0.25">
      <c r="B1909" s="35" t="str">
        <f t="shared" si="534"/>
        <v>C1_5_2015</v>
      </c>
      <c r="C1909" s="35" t="s">
        <v>74</v>
      </c>
      <c r="D1909" s="35">
        <v>5</v>
      </c>
      <c r="E1909" s="35">
        <v>2015</v>
      </c>
      <c r="F1909" s="35">
        <v>0.1089</v>
      </c>
      <c r="G1909" s="35">
        <v>2.7</v>
      </c>
      <c r="H1909" s="35">
        <v>2.27</v>
      </c>
      <c r="I1909" s="35">
        <v>0.01</v>
      </c>
      <c r="J1909" s="43">
        <f t="shared" si="535"/>
        <v>9.1999999999999998E-3</v>
      </c>
      <c r="K1909" s="35">
        <v>213.1884139</v>
      </c>
    </row>
    <row r="1910" spans="2:11" x14ac:dyDescent="0.25">
      <c r="B1910" s="35" t="str">
        <f t="shared" si="534"/>
        <v>C1_5_2016</v>
      </c>
      <c r="C1910" s="35" t="s">
        <v>74</v>
      </c>
      <c r="D1910" s="35">
        <v>5</v>
      </c>
      <c r="E1910" s="35">
        <v>2016</v>
      </c>
      <c r="F1910" s="35">
        <v>0.1089</v>
      </c>
      <c r="G1910" s="35">
        <v>2.7</v>
      </c>
      <c r="H1910" s="35">
        <v>2.27</v>
      </c>
      <c r="I1910" s="35">
        <v>0.01</v>
      </c>
      <c r="J1910" s="43">
        <f t="shared" si="535"/>
        <v>9.1999999999999998E-3</v>
      </c>
      <c r="K1910" s="35">
        <v>213.1884139</v>
      </c>
    </row>
    <row r="1911" spans="2:11" x14ac:dyDescent="0.25">
      <c r="B1911" s="35" t="str">
        <f t="shared" si="534"/>
        <v>C1_5_2017</v>
      </c>
      <c r="C1911" s="35" t="s">
        <v>74</v>
      </c>
      <c r="D1911" s="35">
        <v>5</v>
      </c>
      <c r="E1911" s="35">
        <v>2017</v>
      </c>
      <c r="F1911" s="35">
        <v>0.1089</v>
      </c>
      <c r="G1911" s="35">
        <v>2.7</v>
      </c>
      <c r="H1911" s="35">
        <v>2.27</v>
      </c>
      <c r="I1911" s="35">
        <v>0.01</v>
      </c>
      <c r="J1911" s="43">
        <f t="shared" si="535"/>
        <v>9.1999999999999998E-3</v>
      </c>
      <c r="K1911" s="35">
        <v>213.1884139</v>
      </c>
    </row>
    <row r="1912" spans="2:11" x14ac:dyDescent="0.25">
      <c r="B1912" s="35" t="str">
        <f t="shared" si="534"/>
        <v>C1_5_2018</v>
      </c>
      <c r="C1912" s="35" t="s">
        <v>74</v>
      </c>
      <c r="D1912" s="35">
        <v>5</v>
      </c>
      <c r="E1912" s="35">
        <v>2018</v>
      </c>
      <c r="F1912" s="35">
        <v>0.1089</v>
      </c>
      <c r="G1912" s="35">
        <v>2.7</v>
      </c>
      <c r="H1912" s="35">
        <v>2.27</v>
      </c>
      <c r="I1912" s="35">
        <v>0.01</v>
      </c>
      <c r="J1912" s="43">
        <f t="shared" si="535"/>
        <v>9.1999999999999998E-3</v>
      </c>
      <c r="K1912" s="35">
        <v>213.1884139</v>
      </c>
    </row>
    <row r="1913" spans="2:11" x14ac:dyDescent="0.25">
      <c r="B1913" s="35" t="str">
        <f t="shared" si="534"/>
        <v>C1_5_2019</v>
      </c>
      <c r="C1913" s="35" t="s">
        <v>74</v>
      </c>
      <c r="D1913" s="35">
        <v>5</v>
      </c>
      <c r="E1913" s="35">
        <v>2019</v>
      </c>
      <c r="F1913" s="35">
        <v>0.1089</v>
      </c>
      <c r="G1913" s="35">
        <v>2.7</v>
      </c>
      <c r="H1913" s="35">
        <v>2.27</v>
      </c>
      <c r="I1913" s="35">
        <v>0.01</v>
      </c>
      <c r="J1913" s="43">
        <f t="shared" si="535"/>
        <v>9.1999999999999998E-3</v>
      </c>
      <c r="K1913" s="35">
        <v>213.1884139</v>
      </c>
    </row>
    <row r="1914" spans="2:11" x14ac:dyDescent="0.25">
      <c r="B1914" s="35" t="str">
        <f t="shared" si="534"/>
        <v>C1_5_2020</v>
      </c>
      <c r="C1914" s="35" t="s">
        <v>74</v>
      </c>
      <c r="D1914" s="35">
        <v>5</v>
      </c>
      <c r="E1914" s="35">
        <v>2020</v>
      </c>
      <c r="F1914" s="35">
        <v>0.1089</v>
      </c>
      <c r="G1914" s="35">
        <v>2.7</v>
      </c>
      <c r="H1914" s="35">
        <v>2.27</v>
      </c>
      <c r="I1914" s="35">
        <v>0.01</v>
      </c>
      <c r="J1914" s="43">
        <f t="shared" si="535"/>
        <v>9.1999999999999998E-3</v>
      </c>
      <c r="K1914" s="35">
        <v>213.1884139</v>
      </c>
    </row>
    <row r="1915" spans="2:11" x14ac:dyDescent="0.25">
      <c r="B1915" s="35" t="str">
        <f t="shared" si="534"/>
        <v>C1_5_2040</v>
      </c>
      <c r="C1915" s="35" t="s">
        <v>74</v>
      </c>
      <c r="D1915" s="35">
        <v>5</v>
      </c>
      <c r="E1915" s="35">
        <v>2040</v>
      </c>
      <c r="F1915" s="35">
        <v>6.0499999999999998E-2</v>
      </c>
      <c r="G1915" s="35">
        <v>2.7</v>
      </c>
      <c r="H1915" s="35">
        <v>0.27</v>
      </c>
      <c r="I1915" s="35">
        <v>0.01</v>
      </c>
      <c r="J1915" s="43">
        <f t="shared" si="535"/>
        <v>9.1999999999999998E-3</v>
      </c>
      <c r="K1915" s="35">
        <v>213.1884139</v>
      </c>
    </row>
    <row r="1916" spans="2:11" x14ac:dyDescent="0.25">
      <c r="B1916" s="35" t="str">
        <f t="shared" si="534"/>
        <v>C1_6_1969</v>
      </c>
      <c r="C1916" s="35" t="s">
        <v>74</v>
      </c>
      <c r="D1916" s="35">
        <v>6</v>
      </c>
      <c r="E1916" s="35">
        <v>1969</v>
      </c>
      <c r="F1916" s="35">
        <v>1.5972</v>
      </c>
      <c r="G1916" s="35">
        <v>4.4000000000000004</v>
      </c>
      <c r="H1916" s="35">
        <v>14</v>
      </c>
      <c r="I1916" s="35">
        <v>0.77</v>
      </c>
      <c r="J1916" s="43">
        <f t="shared" si="535"/>
        <v>0.70840000000000003</v>
      </c>
      <c r="K1916" s="35">
        <v>213.1884139</v>
      </c>
    </row>
    <row r="1917" spans="2:11" x14ac:dyDescent="0.25">
      <c r="B1917" s="35" t="str">
        <f t="shared" si="534"/>
        <v>C1_6_1970</v>
      </c>
      <c r="C1917" s="35" t="s">
        <v>74</v>
      </c>
      <c r="D1917" s="35">
        <v>6</v>
      </c>
      <c r="E1917" s="35">
        <v>1970</v>
      </c>
      <c r="F1917" s="35">
        <v>1.5972</v>
      </c>
      <c r="G1917" s="35">
        <v>4.4000000000000004</v>
      </c>
      <c r="H1917" s="35">
        <v>14</v>
      </c>
      <c r="I1917" s="35">
        <v>0.77</v>
      </c>
      <c r="J1917" s="43">
        <f t="shared" si="535"/>
        <v>0.70840000000000003</v>
      </c>
      <c r="K1917" s="35">
        <v>213.1884139</v>
      </c>
    </row>
    <row r="1918" spans="2:11" x14ac:dyDescent="0.25">
      <c r="B1918" s="35" t="str">
        <f t="shared" si="534"/>
        <v>C1_6_1971</v>
      </c>
      <c r="C1918" s="35" t="s">
        <v>74</v>
      </c>
      <c r="D1918" s="35">
        <v>6</v>
      </c>
      <c r="E1918" s="35">
        <v>1971</v>
      </c>
      <c r="F1918" s="35">
        <v>1.331</v>
      </c>
      <c r="G1918" s="35">
        <v>4.4000000000000004</v>
      </c>
      <c r="H1918" s="35">
        <v>13</v>
      </c>
      <c r="I1918" s="35">
        <v>0.66</v>
      </c>
      <c r="J1918" s="43">
        <f t="shared" si="535"/>
        <v>0.60720000000000007</v>
      </c>
      <c r="K1918" s="35">
        <v>213.1884139</v>
      </c>
    </row>
    <row r="1919" spans="2:11" x14ac:dyDescent="0.25">
      <c r="B1919" s="35" t="str">
        <f t="shared" si="534"/>
        <v>C1_6_1972</v>
      </c>
      <c r="C1919" s="35" t="s">
        <v>74</v>
      </c>
      <c r="D1919" s="35">
        <v>6</v>
      </c>
      <c r="E1919" s="35">
        <v>1972</v>
      </c>
      <c r="F1919" s="35">
        <v>1.331</v>
      </c>
      <c r="G1919" s="35">
        <v>4.4000000000000004</v>
      </c>
      <c r="H1919" s="35">
        <v>13</v>
      </c>
      <c r="I1919" s="35">
        <v>0.66</v>
      </c>
      <c r="J1919" s="43">
        <f t="shared" si="535"/>
        <v>0.60720000000000007</v>
      </c>
      <c r="K1919" s="35">
        <v>213.1884139</v>
      </c>
    </row>
    <row r="1920" spans="2:11" x14ac:dyDescent="0.25">
      <c r="B1920" s="35" t="str">
        <f t="shared" si="534"/>
        <v>C1_6_1973</v>
      </c>
      <c r="C1920" s="35" t="s">
        <v>74</v>
      </c>
      <c r="D1920" s="35">
        <v>6</v>
      </c>
      <c r="E1920" s="35">
        <v>1973</v>
      </c>
      <c r="F1920" s="35">
        <v>1.331</v>
      </c>
      <c r="G1920" s="35">
        <v>4.4000000000000004</v>
      </c>
      <c r="H1920" s="35">
        <v>13</v>
      </c>
      <c r="I1920" s="35">
        <v>0.66</v>
      </c>
      <c r="J1920" s="43">
        <f t="shared" si="535"/>
        <v>0.60720000000000007</v>
      </c>
      <c r="K1920" s="35">
        <v>213.1884139</v>
      </c>
    </row>
    <row r="1921" spans="2:11" x14ac:dyDescent="0.25">
      <c r="B1921" s="35" t="str">
        <f t="shared" si="534"/>
        <v>C1_6_1974</v>
      </c>
      <c r="C1921" s="35" t="s">
        <v>74</v>
      </c>
      <c r="D1921" s="35">
        <v>6</v>
      </c>
      <c r="E1921" s="35">
        <v>1974</v>
      </c>
      <c r="F1921" s="35">
        <v>1.331</v>
      </c>
      <c r="G1921" s="35">
        <v>4.4000000000000004</v>
      </c>
      <c r="H1921" s="35">
        <v>13</v>
      </c>
      <c r="I1921" s="35">
        <v>0.66</v>
      </c>
      <c r="J1921" s="43">
        <f t="shared" si="535"/>
        <v>0.60720000000000007</v>
      </c>
      <c r="K1921" s="35">
        <v>213.1884139</v>
      </c>
    </row>
    <row r="1922" spans="2:11" x14ac:dyDescent="0.25">
      <c r="B1922" s="35" t="str">
        <f t="shared" si="534"/>
        <v>C1_6_1975</v>
      </c>
      <c r="C1922" s="35" t="s">
        <v>74</v>
      </c>
      <c r="D1922" s="35">
        <v>6</v>
      </c>
      <c r="E1922" s="35">
        <v>1975</v>
      </c>
      <c r="F1922" s="35">
        <v>1.331</v>
      </c>
      <c r="G1922" s="35">
        <v>4.4000000000000004</v>
      </c>
      <c r="H1922" s="35">
        <v>13</v>
      </c>
      <c r="I1922" s="35">
        <v>0.66</v>
      </c>
      <c r="J1922" s="43">
        <f t="shared" si="535"/>
        <v>0.60720000000000007</v>
      </c>
      <c r="K1922" s="35">
        <v>213.1884139</v>
      </c>
    </row>
    <row r="1923" spans="2:11" x14ac:dyDescent="0.25">
      <c r="B1923" s="35" t="str">
        <f t="shared" si="534"/>
        <v>C1_6_1976</v>
      </c>
      <c r="C1923" s="35" t="s">
        <v>74</v>
      </c>
      <c r="D1923" s="35">
        <v>6</v>
      </c>
      <c r="E1923" s="35">
        <v>1976</v>
      </c>
      <c r="F1923" s="35">
        <v>1.331</v>
      </c>
      <c r="G1923" s="35">
        <v>4.4000000000000004</v>
      </c>
      <c r="H1923" s="35">
        <v>13</v>
      </c>
      <c r="I1923" s="35">
        <v>0.66</v>
      </c>
      <c r="J1923" s="43">
        <f t="shared" si="535"/>
        <v>0.60720000000000007</v>
      </c>
      <c r="K1923" s="35">
        <v>213.1884139</v>
      </c>
    </row>
    <row r="1924" spans="2:11" x14ac:dyDescent="0.25">
      <c r="B1924" s="35" t="str">
        <f t="shared" si="534"/>
        <v>C1_6_1977</v>
      </c>
      <c r="C1924" s="35" t="s">
        <v>74</v>
      </c>
      <c r="D1924" s="35">
        <v>6</v>
      </c>
      <c r="E1924" s="35">
        <v>1977</v>
      </c>
      <c r="F1924" s="35">
        <v>1.331</v>
      </c>
      <c r="G1924" s="35">
        <v>4.4000000000000004</v>
      </c>
      <c r="H1924" s="35">
        <v>13</v>
      </c>
      <c r="I1924" s="35">
        <v>0.66</v>
      </c>
      <c r="J1924" s="43">
        <f t="shared" si="535"/>
        <v>0.60720000000000007</v>
      </c>
      <c r="K1924" s="35">
        <v>213.1884139</v>
      </c>
    </row>
    <row r="1925" spans="2:11" x14ac:dyDescent="0.25">
      <c r="B1925" s="35" t="str">
        <f t="shared" si="534"/>
        <v>C1_6_1978</v>
      </c>
      <c r="C1925" s="35" t="s">
        <v>74</v>
      </c>
      <c r="D1925" s="35">
        <v>6</v>
      </c>
      <c r="E1925" s="35">
        <v>1978</v>
      </c>
      <c r="F1925" s="35">
        <v>1.331</v>
      </c>
      <c r="G1925" s="35">
        <v>4.4000000000000004</v>
      </c>
      <c r="H1925" s="35">
        <v>13</v>
      </c>
      <c r="I1925" s="35">
        <v>0.66</v>
      </c>
      <c r="J1925" s="43">
        <f t="shared" si="535"/>
        <v>0.60720000000000007</v>
      </c>
      <c r="K1925" s="35">
        <v>213.1884139</v>
      </c>
    </row>
    <row r="1926" spans="2:11" x14ac:dyDescent="0.25">
      <c r="B1926" s="35" t="str">
        <f t="shared" si="534"/>
        <v>C1_6_1979</v>
      </c>
      <c r="C1926" s="35" t="s">
        <v>74</v>
      </c>
      <c r="D1926" s="35">
        <v>6</v>
      </c>
      <c r="E1926" s="35">
        <v>1979</v>
      </c>
      <c r="F1926" s="35">
        <v>1.21</v>
      </c>
      <c r="G1926" s="35">
        <v>4.4000000000000004</v>
      </c>
      <c r="H1926" s="35">
        <v>12</v>
      </c>
      <c r="I1926" s="35">
        <v>0.55000000000000004</v>
      </c>
      <c r="J1926" s="43">
        <f t="shared" si="535"/>
        <v>0.50600000000000012</v>
      </c>
      <c r="K1926" s="35">
        <v>213.1884139</v>
      </c>
    </row>
    <row r="1927" spans="2:11" x14ac:dyDescent="0.25">
      <c r="B1927" s="35" t="str">
        <f t="shared" si="534"/>
        <v>C1_6_1980</v>
      </c>
      <c r="C1927" s="35" t="s">
        <v>74</v>
      </c>
      <c r="D1927" s="35">
        <v>6</v>
      </c>
      <c r="E1927" s="35">
        <v>1980</v>
      </c>
      <c r="F1927" s="35">
        <v>1.21</v>
      </c>
      <c r="G1927" s="35">
        <v>4.4000000000000004</v>
      </c>
      <c r="H1927" s="35">
        <v>12</v>
      </c>
      <c r="I1927" s="35">
        <v>0.55000000000000004</v>
      </c>
      <c r="J1927" s="43">
        <f t="shared" si="535"/>
        <v>0.50600000000000012</v>
      </c>
      <c r="K1927" s="35">
        <v>213.1884139</v>
      </c>
    </row>
    <row r="1928" spans="2:11" x14ac:dyDescent="0.25">
      <c r="B1928" s="35" t="str">
        <f t="shared" si="534"/>
        <v>C1_6_1981</v>
      </c>
      <c r="C1928" s="35" t="s">
        <v>74</v>
      </c>
      <c r="D1928" s="35">
        <v>6</v>
      </c>
      <c r="E1928" s="35">
        <v>1981</v>
      </c>
      <c r="F1928" s="35">
        <v>1.21</v>
      </c>
      <c r="G1928" s="35">
        <v>4.4000000000000004</v>
      </c>
      <c r="H1928" s="35">
        <v>12</v>
      </c>
      <c r="I1928" s="35">
        <v>0.55000000000000004</v>
      </c>
      <c r="J1928" s="43">
        <f t="shared" si="535"/>
        <v>0.50600000000000012</v>
      </c>
      <c r="K1928" s="35">
        <v>213.1884139</v>
      </c>
    </row>
    <row r="1929" spans="2:11" x14ac:dyDescent="0.25">
      <c r="B1929" s="35" t="str">
        <f t="shared" si="534"/>
        <v>C1_6_1982</v>
      </c>
      <c r="C1929" s="35" t="s">
        <v>74</v>
      </c>
      <c r="D1929" s="35">
        <v>6</v>
      </c>
      <c r="E1929" s="35">
        <v>1982</v>
      </c>
      <c r="F1929" s="35">
        <v>1.21</v>
      </c>
      <c r="G1929" s="35">
        <v>4.4000000000000004</v>
      </c>
      <c r="H1929" s="35">
        <v>12</v>
      </c>
      <c r="I1929" s="35">
        <v>0.55000000000000004</v>
      </c>
      <c r="J1929" s="43">
        <f t="shared" si="535"/>
        <v>0.50600000000000012</v>
      </c>
      <c r="K1929" s="35">
        <v>213.1884139</v>
      </c>
    </row>
    <row r="1930" spans="2:11" x14ac:dyDescent="0.25">
      <c r="B1930" s="35" t="str">
        <f t="shared" ref="B1930:B1993" si="536">C1930&amp;"_"&amp;D1930&amp;"_"&amp;E1930</f>
        <v>C1_6_1983</v>
      </c>
      <c r="C1930" s="35" t="s">
        <v>74</v>
      </c>
      <c r="D1930" s="35">
        <v>6</v>
      </c>
      <c r="E1930" s="35">
        <v>1983</v>
      </c>
      <c r="F1930" s="35">
        <v>1.21</v>
      </c>
      <c r="G1930" s="35">
        <v>4.4000000000000004</v>
      </c>
      <c r="H1930" s="35">
        <v>12</v>
      </c>
      <c r="I1930" s="35">
        <v>0.55000000000000004</v>
      </c>
      <c r="J1930" s="43">
        <f t="shared" ref="J1930:J1993" si="537">0.92*I1930</f>
        <v>0.50600000000000012</v>
      </c>
      <c r="K1930" s="35">
        <v>213.1884139</v>
      </c>
    </row>
    <row r="1931" spans="2:11" x14ac:dyDescent="0.25">
      <c r="B1931" s="35" t="str">
        <f t="shared" si="536"/>
        <v>C1_6_1984</v>
      </c>
      <c r="C1931" s="35" t="s">
        <v>74</v>
      </c>
      <c r="D1931" s="35">
        <v>6</v>
      </c>
      <c r="E1931" s="35">
        <v>1984</v>
      </c>
      <c r="F1931" s="35">
        <v>1.1374</v>
      </c>
      <c r="G1931" s="35">
        <v>4.3</v>
      </c>
      <c r="H1931" s="35">
        <v>11</v>
      </c>
      <c r="I1931" s="35">
        <v>0.55000000000000004</v>
      </c>
      <c r="J1931" s="43">
        <f t="shared" si="537"/>
        <v>0.50600000000000012</v>
      </c>
      <c r="K1931" s="35">
        <v>213.1884139</v>
      </c>
    </row>
    <row r="1932" spans="2:11" x14ac:dyDescent="0.25">
      <c r="B1932" s="35" t="str">
        <f t="shared" si="536"/>
        <v>C1_6_1985</v>
      </c>
      <c r="C1932" s="35" t="s">
        <v>74</v>
      </c>
      <c r="D1932" s="35">
        <v>6</v>
      </c>
      <c r="E1932" s="35">
        <v>1985</v>
      </c>
      <c r="F1932" s="35">
        <v>1.1374</v>
      </c>
      <c r="G1932" s="35">
        <v>4.3</v>
      </c>
      <c r="H1932" s="35">
        <v>11</v>
      </c>
      <c r="I1932" s="35">
        <v>0.55000000000000004</v>
      </c>
      <c r="J1932" s="43">
        <f t="shared" si="537"/>
        <v>0.50600000000000012</v>
      </c>
      <c r="K1932" s="35">
        <v>213.1884139</v>
      </c>
    </row>
    <row r="1933" spans="2:11" x14ac:dyDescent="0.25">
      <c r="B1933" s="35" t="str">
        <f t="shared" si="536"/>
        <v>C1_6_1986</v>
      </c>
      <c r="C1933" s="35" t="s">
        <v>74</v>
      </c>
      <c r="D1933" s="35">
        <v>6</v>
      </c>
      <c r="E1933" s="35">
        <v>1986</v>
      </c>
      <c r="F1933" s="35">
        <v>1.1374</v>
      </c>
      <c r="G1933" s="35">
        <v>4.3</v>
      </c>
      <c r="H1933" s="35">
        <v>11</v>
      </c>
      <c r="I1933" s="35">
        <v>0.55000000000000004</v>
      </c>
      <c r="J1933" s="43">
        <f t="shared" si="537"/>
        <v>0.50600000000000012</v>
      </c>
      <c r="K1933" s="35">
        <v>213.1884139</v>
      </c>
    </row>
    <row r="1934" spans="2:11" x14ac:dyDescent="0.25">
      <c r="B1934" s="35" t="str">
        <f t="shared" si="536"/>
        <v>C1_6_1987</v>
      </c>
      <c r="C1934" s="35" t="s">
        <v>74</v>
      </c>
      <c r="D1934" s="35">
        <v>6</v>
      </c>
      <c r="E1934" s="35">
        <v>1987</v>
      </c>
      <c r="F1934" s="35">
        <v>1.0648</v>
      </c>
      <c r="G1934" s="35">
        <v>4.2</v>
      </c>
      <c r="H1934" s="35">
        <v>11</v>
      </c>
      <c r="I1934" s="35">
        <v>0.55000000000000004</v>
      </c>
      <c r="J1934" s="43">
        <f t="shared" si="537"/>
        <v>0.50600000000000012</v>
      </c>
      <c r="K1934" s="35">
        <v>213.1884139</v>
      </c>
    </row>
    <row r="1935" spans="2:11" x14ac:dyDescent="0.25">
      <c r="B1935" s="35" t="str">
        <f t="shared" si="536"/>
        <v>C1_6_1988</v>
      </c>
      <c r="C1935" s="35" t="s">
        <v>74</v>
      </c>
      <c r="D1935" s="35">
        <v>6</v>
      </c>
      <c r="E1935" s="35">
        <v>1988</v>
      </c>
      <c r="F1935" s="35">
        <v>1.0648</v>
      </c>
      <c r="G1935" s="35">
        <v>4.2</v>
      </c>
      <c r="H1935" s="35">
        <v>11</v>
      </c>
      <c r="I1935" s="35">
        <v>0.55000000000000004</v>
      </c>
      <c r="J1935" s="43">
        <f t="shared" si="537"/>
        <v>0.50600000000000012</v>
      </c>
      <c r="K1935" s="35">
        <v>213.1884139</v>
      </c>
    </row>
    <row r="1936" spans="2:11" x14ac:dyDescent="0.25">
      <c r="B1936" s="35" t="str">
        <f t="shared" si="536"/>
        <v>C1_6_1989</v>
      </c>
      <c r="C1936" s="35" t="s">
        <v>74</v>
      </c>
      <c r="D1936" s="35">
        <v>6</v>
      </c>
      <c r="E1936" s="35">
        <v>1989</v>
      </c>
      <c r="F1936" s="35">
        <v>1.0648</v>
      </c>
      <c r="G1936" s="35">
        <v>4.2</v>
      </c>
      <c r="H1936" s="35">
        <v>11</v>
      </c>
      <c r="I1936" s="35">
        <v>0.55000000000000004</v>
      </c>
      <c r="J1936" s="43">
        <f t="shared" si="537"/>
        <v>0.50600000000000012</v>
      </c>
      <c r="K1936" s="35">
        <v>213.1884139</v>
      </c>
    </row>
    <row r="1937" spans="2:11" x14ac:dyDescent="0.25">
      <c r="B1937" s="35" t="str">
        <f t="shared" si="536"/>
        <v>C1_6_1990</v>
      </c>
      <c r="C1937" s="35" t="s">
        <v>74</v>
      </c>
      <c r="D1937" s="35">
        <v>6</v>
      </c>
      <c r="E1937" s="35">
        <v>1990</v>
      </c>
      <c r="F1937" s="35">
        <v>1.0648</v>
      </c>
      <c r="G1937" s="35">
        <v>4.2</v>
      </c>
      <c r="H1937" s="35">
        <v>11</v>
      </c>
      <c r="I1937" s="35">
        <v>0.55000000000000004</v>
      </c>
      <c r="J1937" s="43">
        <f t="shared" si="537"/>
        <v>0.50600000000000012</v>
      </c>
      <c r="K1937" s="35">
        <v>213.1884139</v>
      </c>
    </row>
    <row r="1938" spans="2:11" x14ac:dyDescent="0.25">
      <c r="B1938" s="35" t="str">
        <f t="shared" si="536"/>
        <v>C1_6_1991</v>
      </c>
      <c r="C1938" s="35" t="s">
        <v>74</v>
      </c>
      <c r="D1938" s="35">
        <v>6</v>
      </c>
      <c r="E1938" s="35">
        <v>1991</v>
      </c>
      <c r="F1938" s="35">
        <v>1.0648</v>
      </c>
      <c r="G1938" s="35">
        <v>4.2</v>
      </c>
      <c r="H1938" s="35">
        <v>11</v>
      </c>
      <c r="I1938" s="35">
        <v>0.55000000000000004</v>
      </c>
      <c r="J1938" s="43">
        <f t="shared" si="537"/>
        <v>0.50600000000000012</v>
      </c>
      <c r="K1938" s="35">
        <v>213.1884139</v>
      </c>
    </row>
    <row r="1939" spans="2:11" x14ac:dyDescent="0.25">
      <c r="B1939" s="35" t="str">
        <f t="shared" si="536"/>
        <v>C1_6_1992</v>
      </c>
      <c r="C1939" s="35" t="s">
        <v>74</v>
      </c>
      <c r="D1939" s="35">
        <v>6</v>
      </c>
      <c r="E1939" s="35">
        <v>1992</v>
      </c>
      <c r="F1939" s="35">
        <v>1.0648</v>
      </c>
      <c r="G1939" s="35">
        <v>4.2</v>
      </c>
      <c r="H1939" s="35">
        <v>11</v>
      </c>
      <c r="I1939" s="35">
        <v>0.55000000000000004</v>
      </c>
      <c r="J1939" s="43">
        <f t="shared" si="537"/>
        <v>0.50600000000000012</v>
      </c>
      <c r="K1939" s="35">
        <v>213.1884139</v>
      </c>
    </row>
    <row r="1940" spans="2:11" x14ac:dyDescent="0.25">
      <c r="B1940" s="35" t="str">
        <f t="shared" si="536"/>
        <v>C1_6_1993</v>
      </c>
      <c r="C1940" s="35" t="s">
        <v>74</v>
      </c>
      <c r="D1940" s="35">
        <v>6</v>
      </c>
      <c r="E1940" s="35">
        <v>1993</v>
      </c>
      <c r="F1940" s="35">
        <v>1.0648</v>
      </c>
      <c r="G1940" s="35">
        <v>4.2</v>
      </c>
      <c r="H1940" s="35">
        <v>11</v>
      </c>
      <c r="I1940" s="35">
        <v>0.55000000000000004</v>
      </c>
      <c r="J1940" s="43">
        <f t="shared" si="537"/>
        <v>0.50600000000000012</v>
      </c>
      <c r="K1940" s="35">
        <v>213.1884139</v>
      </c>
    </row>
    <row r="1941" spans="2:11" x14ac:dyDescent="0.25">
      <c r="B1941" s="35" t="str">
        <f t="shared" si="536"/>
        <v>C1_6_1994</v>
      </c>
      <c r="C1941" s="35" t="s">
        <v>74</v>
      </c>
      <c r="D1941" s="35">
        <v>6</v>
      </c>
      <c r="E1941" s="35">
        <v>1994</v>
      </c>
      <c r="F1941" s="35">
        <v>1.0648</v>
      </c>
      <c r="G1941" s="35">
        <v>4.2</v>
      </c>
      <c r="H1941" s="35">
        <v>11</v>
      </c>
      <c r="I1941" s="35">
        <v>0.55000000000000004</v>
      </c>
      <c r="J1941" s="43">
        <f t="shared" si="537"/>
        <v>0.50600000000000012</v>
      </c>
      <c r="K1941" s="35">
        <v>213.1884139</v>
      </c>
    </row>
    <row r="1942" spans="2:11" x14ac:dyDescent="0.25">
      <c r="B1942" s="35" t="str">
        <f t="shared" si="536"/>
        <v>C1_6_1995</v>
      </c>
      <c r="C1942" s="35" t="s">
        <v>74</v>
      </c>
      <c r="D1942" s="35">
        <v>6</v>
      </c>
      <c r="E1942" s="35">
        <v>1995</v>
      </c>
      <c r="F1942" s="35">
        <v>0.82280000000000009</v>
      </c>
      <c r="G1942" s="35">
        <v>2.7</v>
      </c>
      <c r="H1942" s="35">
        <v>8.17</v>
      </c>
      <c r="I1942" s="35">
        <v>0.38</v>
      </c>
      <c r="J1942" s="43">
        <f t="shared" si="537"/>
        <v>0.34960000000000002</v>
      </c>
      <c r="K1942" s="35">
        <v>213.1884139</v>
      </c>
    </row>
    <row r="1943" spans="2:11" x14ac:dyDescent="0.25">
      <c r="B1943" s="35" t="str">
        <f t="shared" si="536"/>
        <v>C1_6_1996</v>
      </c>
      <c r="C1943" s="35" t="s">
        <v>74</v>
      </c>
      <c r="D1943" s="35">
        <v>6</v>
      </c>
      <c r="E1943" s="35">
        <v>1996</v>
      </c>
      <c r="F1943" s="35">
        <v>0.82280000000000009</v>
      </c>
      <c r="G1943" s="35">
        <v>2.7</v>
      </c>
      <c r="H1943" s="35">
        <v>8.17</v>
      </c>
      <c r="I1943" s="35">
        <v>0.38</v>
      </c>
      <c r="J1943" s="43">
        <f t="shared" si="537"/>
        <v>0.34960000000000002</v>
      </c>
      <c r="K1943" s="35">
        <v>213.1884139</v>
      </c>
    </row>
    <row r="1944" spans="2:11" x14ac:dyDescent="0.25">
      <c r="B1944" s="35" t="str">
        <f t="shared" si="536"/>
        <v>C1_6_1997</v>
      </c>
      <c r="C1944" s="35" t="s">
        <v>74</v>
      </c>
      <c r="D1944" s="35">
        <v>6</v>
      </c>
      <c r="E1944" s="35">
        <v>1997</v>
      </c>
      <c r="F1944" s="35">
        <v>0.82280000000000009</v>
      </c>
      <c r="G1944" s="35">
        <v>2.7</v>
      </c>
      <c r="H1944" s="35">
        <v>8.17</v>
      </c>
      <c r="I1944" s="35">
        <v>0.38</v>
      </c>
      <c r="J1944" s="43">
        <f t="shared" si="537"/>
        <v>0.34960000000000002</v>
      </c>
      <c r="K1944" s="35">
        <v>213.1884139</v>
      </c>
    </row>
    <row r="1945" spans="2:11" x14ac:dyDescent="0.25">
      <c r="B1945" s="35" t="str">
        <f t="shared" si="536"/>
        <v>C1_6_1998</v>
      </c>
      <c r="C1945" s="35" t="s">
        <v>74</v>
      </c>
      <c r="D1945" s="35">
        <v>6</v>
      </c>
      <c r="E1945" s="35">
        <v>1998</v>
      </c>
      <c r="F1945" s="35">
        <v>0.82280000000000009</v>
      </c>
      <c r="G1945" s="35">
        <v>2.7</v>
      </c>
      <c r="H1945" s="35">
        <v>8.17</v>
      </c>
      <c r="I1945" s="35">
        <v>0.38</v>
      </c>
      <c r="J1945" s="43">
        <f t="shared" si="537"/>
        <v>0.34960000000000002</v>
      </c>
      <c r="K1945" s="35">
        <v>213.1884139</v>
      </c>
    </row>
    <row r="1946" spans="2:11" x14ac:dyDescent="0.25">
      <c r="B1946" s="35" t="str">
        <f t="shared" si="536"/>
        <v>C1_6_1999</v>
      </c>
      <c r="C1946" s="35" t="s">
        <v>74</v>
      </c>
      <c r="D1946" s="35">
        <v>6</v>
      </c>
      <c r="E1946" s="35">
        <v>1999</v>
      </c>
      <c r="F1946" s="35">
        <v>0.82280000000000009</v>
      </c>
      <c r="G1946" s="35">
        <v>2.7</v>
      </c>
      <c r="H1946" s="35">
        <v>8.17</v>
      </c>
      <c r="I1946" s="35">
        <v>0.38</v>
      </c>
      <c r="J1946" s="43">
        <f t="shared" si="537"/>
        <v>0.34960000000000002</v>
      </c>
      <c r="K1946" s="35">
        <v>213.1884139</v>
      </c>
    </row>
    <row r="1947" spans="2:11" x14ac:dyDescent="0.25">
      <c r="B1947" s="35" t="str">
        <f t="shared" si="536"/>
        <v>C1_6_2000</v>
      </c>
      <c r="C1947" s="35" t="s">
        <v>74</v>
      </c>
      <c r="D1947" s="35">
        <v>6</v>
      </c>
      <c r="E1947" s="35">
        <v>2000</v>
      </c>
      <c r="F1947" s="35">
        <v>0.82280000000000009</v>
      </c>
      <c r="G1947" s="35">
        <v>2.7</v>
      </c>
      <c r="H1947" s="35">
        <v>8.17</v>
      </c>
      <c r="I1947" s="35">
        <v>0.38</v>
      </c>
      <c r="J1947" s="43">
        <f t="shared" si="537"/>
        <v>0.34960000000000002</v>
      </c>
      <c r="K1947" s="35">
        <v>213.1884139</v>
      </c>
    </row>
    <row r="1948" spans="2:11" x14ac:dyDescent="0.25">
      <c r="B1948" s="35" t="str">
        <f t="shared" si="536"/>
        <v>C1_6_2001</v>
      </c>
      <c r="C1948" s="35" t="s">
        <v>74</v>
      </c>
      <c r="D1948" s="35">
        <v>6</v>
      </c>
      <c r="E1948" s="35">
        <v>2001</v>
      </c>
      <c r="F1948" s="35">
        <v>0.82280000000000009</v>
      </c>
      <c r="G1948" s="35">
        <v>2.7</v>
      </c>
      <c r="H1948" s="35">
        <v>8.17</v>
      </c>
      <c r="I1948" s="35">
        <v>0.38</v>
      </c>
      <c r="J1948" s="43">
        <f t="shared" si="537"/>
        <v>0.34960000000000002</v>
      </c>
      <c r="K1948" s="35">
        <v>213.1884139</v>
      </c>
    </row>
    <row r="1949" spans="2:11" x14ac:dyDescent="0.25">
      <c r="B1949" s="35" t="str">
        <f t="shared" si="536"/>
        <v>C1_6_2002</v>
      </c>
      <c r="C1949" s="35" t="s">
        <v>74</v>
      </c>
      <c r="D1949" s="35">
        <v>6</v>
      </c>
      <c r="E1949" s="35">
        <v>2002</v>
      </c>
      <c r="F1949" s="35">
        <v>0.38719999999999999</v>
      </c>
      <c r="G1949" s="35">
        <v>0.92</v>
      </c>
      <c r="H1949" s="35">
        <v>6.25</v>
      </c>
      <c r="I1949" s="35">
        <v>0.15</v>
      </c>
      <c r="J1949" s="43">
        <f t="shared" si="537"/>
        <v>0.13800000000000001</v>
      </c>
      <c r="K1949" s="35">
        <v>213.1884139</v>
      </c>
    </row>
    <row r="1950" spans="2:11" x14ac:dyDescent="0.25">
      <c r="B1950" s="35" t="str">
        <f t="shared" si="536"/>
        <v>C1_6_2003</v>
      </c>
      <c r="C1950" s="35" t="s">
        <v>74</v>
      </c>
      <c r="D1950" s="35">
        <v>6</v>
      </c>
      <c r="E1950" s="35">
        <v>2003</v>
      </c>
      <c r="F1950" s="35">
        <v>0.22989999999999999</v>
      </c>
      <c r="G1950" s="35">
        <v>0.92</v>
      </c>
      <c r="H1950" s="35">
        <v>5</v>
      </c>
      <c r="I1950" s="35">
        <v>0.12</v>
      </c>
      <c r="J1950" s="43">
        <f t="shared" si="537"/>
        <v>0.1104</v>
      </c>
      <c r="K1950" s="35">
        <v>213.1884139</v>
      </c>
    </row>
    <row r="1951" spans="2:11" x14ac:dyDescent="0.25">
      <c r="B1951" s="35" t="str">
        <f t="shared" si="536"/>
        <v>C1_6_2004</v>
      </c>
      <c r="C1951" s="35" t="s">
        <v>74</v>
      </c>
      <c r="D1951" s="35">
        <v>6</v>
      </c>
      <c r="E1951" s="35">
        <v>2004</v>
      </c>
      <c r="F1951" s="35">
        <v>0.16940000000000002</v>
      </c>
      <c r="G1951" s="35">
        <v>0.92</v>
      </c>
      <c r="H1951" s="35">
        <v>4.58</v>
      </c>
      <c r="I1951" s="35">
        <v>0.11</v>
      </c>
      <c r="J1951" s="43">
        <f t="shared" si="537"/>
        <v>0.1012</v>
      </c>
      <c r="K1951" s="35">
        <v>213.1884139</v>
      </c>
    </row>
    <row r="1952" spans="2:11" x14ac:dyDescent="0.25">
      <c r="B1952" s="35" t="str">
        <f t="shared" si="536"/>
        <v>C1_6_2005</v>
      </c>
      <c r="C1952" s="35" t="s">
        <v>74</v>
      </c>
      <c r="D1952" s="35">
        <v>6</v>
      </c>
      <c r="E1952" s="35">
        <v>2005</v>
      </c>
      <c r="F1952" s="35">
        <v>0.16940000000000002</v>
      </c>
      <c r="G1952" s="35">
        <v>0.92</v>
      </c>
      <c r="H1952" s="35">
        <v>4.58</v>
      </c>
      <c r="I1952" s="35">
        <v>0.11</v>
      </c>
      <c r="J1952" s="43">
        <f t="shared" si="537"/>
        <v>0.1012</v>
      </c>
      <c r="K1952" s="35">
        <v>213.1884139</v>
      </c>
    </row>
    <row r="1953" spans="2:11" x14ac:dyDescent="0.25">
      <c r="B1953" s="35" t="str">
        <f t="shared" si="536"/>
        <v>C1_6_2006</v>
      </c>
      <c r="C1953" s="35" t="s">
        <v>74</v>
      </c>
      <c r="D1953" s="35">
        <v>6</v>
      </c>
      <c r="E1953" s="35">
        <v>2006</v>
      </c>
      <c r="F1953" s="35">
        <v>0.1452</v>
      </c>
      <c r="G1953" s="35">
        <v>0.92</v>
      </c>
      <c r="H1953" s="35">
        <v>4.38</v>
      </c>
      <c r="I1953" s="35">
        <v>0.11</v>
      </c>
      <c r="J1953" s="43">
        <f t="shared" si="537"/>
        <v>0.1012</v>
      </c>
      <c r="K1953" s="35">
        <v>213.1884139</v>
      </c>
    </row>
    <row r="1954" spans="2:11" x14ac:dyDescent="0.25">
      <c r="B1954" s="35" t="str">
        <f t="shared" si="536"/>
        <v>C1_6_2007</v>
      </c>
      <c r="C1954" s="35" t="s">
        <v>74</v>
      </c>
      <c r="D1954" s="35">
        <v>6</v>
      </c>
      <c r="E1954" s="35">
        <v>2007</v>
      </c>
      <c r="F1954" s="35">
        <v>0.1452</v>
      </c>
      <c r="G1954" s="35">
        <v>0.92</v>
      </c>
      <c r="H1954" s="35">
        <v>4.38</v>
      </c>
      <c r="I1954" s="35">
        <v>0.11</v>
      </c>
      <c r="J1954" s="43">
        <f t="shared" si="537"/>
        <v>0.1012</v>
      </c>
      <c r="K1954" s="35">
        <v>213.1884139</v>
      </c>
    </row>
    <row r="1955" spans="2:11" x14ac:dyDescent="0.25">
      <c r="B1955" s="35" t="str">
        <f t="shared" si="536"/>
        <v>C1_6_2008</v>
      </c>
      <c r="C1955" s="35" t="s">
        <v>74</v>
      </c>
      <c r="D1955" s="35">
        <v>6</v>
      </c>
      <c r="E1955" s="35">
        <v>2008</v>
      </c>
      <c r="F1955" s="35">
        <v>0.1452</v>
      </c>
      <c r="G1955" s="35">
        <v>0.92</v>
      </c>
      <c r="H1955" s="35">
        <v>4.38</v>
      </c>
      <c r="I1955" s="35">
        <v>0.11</v>
      </c>
      <c r="J1955" s="43">
        <f t="shared" si="537"/>
        <v>0.1012</v>
      </c>
      <c r="K1955" s="35">
        <v>213.1884139</v>
      </c>
    </row>
    <row r="1956" spans="2:11" x14ac:dyDescent="0.25">
      <c r="B1956" s="35" t="str">
        <f t="shared" si="536"/>
        <v>C1_6_2009</v>
      </c>
      <c r="C1956" s="35" t="s">
        <v>74</v>
      </c>
      <c r="D1956" s="35">
        <v>6</v>
      </c>
      <c r="E1956" s="35">
        <v>2009</v>
      </c>
      <c r="F1956" s="35">
        <v>0.1452</v>
      </c>
      <c r="G1956" s="35">
        <v>0.92</v>
      </c>
      <c r="H1956" s="35">
        <v>4.38</v>
      </c>
      <c r="I1956" s="35">
        <v>0.11</v>
      </c>
      <c r="J1956" s="43">
        <f t="shared" si="537"/>
        <v>0.1012</v>
      </c>
      <c r="K1956" s="35">
        <v>213.1884139</v>
      </c>
    </row>
    <row r="1957" spans="2:11" x14ac:dyDescent="0.25">
      <c r="B1957" s="35" t="str">
        <f t="shared" si="536"/>
        <v>C1_6_2010</v>
      </c>
      <c r="C1957" s="35" t="s">
        <v>74</v>
      </c>
      <c r="D1957" s="35">
        <v>6</v>
      </c>
      <c r="E1957" s="35">
        <v>2010</v>
      </c>
      <c r="F1957" s="35">
        <v>0.121</v>
      </c>
      <c r="G1957" s="35">
        <v>0.92</v>
      </c>
      <c r="H1957" s="35">
        <v>2.4500000000000002</v>
      </c>
      <c r="I1957" s="35">
        <v>0.11</v>
      </c>
      <c r="J1957" s="43">
        <f t="shared" si="537"/>
        <v>0.1012</v>
      </c>
      <c r="K1957" s="35">
        <v>213.1884139</v>
      </c>
    </row>
    <row r="1958" spans="2:11" x14ac:dyDescent="0.25">
      <c r="B1958" s="35" t="str">
        <f t="shared" si="536"/>
        <v>C1_6_2011</v>
      </c>
      <c r="C1958" s="35" t="s">
        <v>74</v>
      </c>
      <c r="D1958" s="35">
        <v>6</v>
      </c>
      <c r="E1958" s="35">
        <v>2011</v>
      </c>
      <c r="F1958" s="35">
        <v>0.121</v>
      </c>
      <c r="G1958" s="35">
        <v>0.92</v>
      </c>
      <c r="H1958" s="35">
        <v>2.4500000000000002</v>
      </c>
      <c r="I1958" s="35">
        <v>0.11</v>
      </c>
      <c r="J1958" s="43">
        <f t="shared" si="537"/>
        <v>0.1012</v>
      </c>
      <c r="K1958" s="35">
        <v>213.1884139</v>
      </c>
    </row>
    <row r="1959" spans="2:11" x14ac:dyDescent="0.25">
      <c r="B1959" s="35" t="str">
        <f t="shared" si="536"/>
        <v>C1_6_2012</v>
      </c>
      <c r="C1959" s="35" t="s">
        <v>74</v>
      </c>
      <c r="D1959" s="35">
        <v>6</v>
      </c>
      <c r="E1959" s="35">
        <v>2012</v>
      </c>
      <c r="F1959" s="35">
        <v>0.121</v>
      </c>
      <c r="G1959" s="35">
        <v>0.92</v>
      </c>
      <c r="H1959" s="35">
        <v>2.4500000000000002</v>
      </c>
      <c r="I1959" s="35">
        <v>0.11</v>
      </c>
      <c r="J1959" s="43">
        <f t="shared" si="537"/>
        <v>0.1012</v>
      </c>
      <c r="K1959" s="35">
        <v>213.1884139</v>
      </c>
    </row>
    <row r="1960" spans="2:11" x14ac:dyDescent="0.25">
      <c r="B1960" s="35" t="str">
        <f t="shared" si="536"/>
        <v>C1_6_2013</v>
      </c>
      <c r="C1960" s="35" t="s">
        <v>74</v>
      </c>
      <c r="D1960" s="35">
        <v>6</v>
      </c>
      <c r="E1960" s="35">
        <v>2013</v>
      </c>
      <c r="F1960" s="35">
        <v>8.4700000000000011E-2</v>
      </c>
      <c r="G1960" s="35">
        <v>0.92</v>
      </c>
      <c r="H1960" s="35">
        <v>1.36</v>
      </c>
      <c r="I1960" s="35">
        <v>0.01</v>
      </c>
      <c r="J1960" s="43">
        <f t="shared" si="537"/>
        <v>9.1999999999999998E-3</v>
      </c>
      <c r="K1960" s="35">
        <v>213.1884139</v>
      </c>
    </row>
    <row r="1961" spans="2:11" x14ac:dyDescent="0.25">
      <c r="B1961" s="35" t="str">
        <f t="shared" si="536"/>
        <v>C1_6_2014</v>
      </c>
      <c r="C1961" s="35" t="s">
        <v>74</v>
      </c>
      <c r="D1961" s="35">
        <v>6</v>
      </c>
      <c r="E1961" s="35">
        <v>2014</v>
      </c>
      <c r="F1961" s="35">
        <v>8.4700000000000011E-2</v>
      </c>
      <c r="G1961" s="35">
        <v>0.92</v>
      </c>
      <c r="H1961" s="35">
        <v>1.36</v>
      </c>
      <c r="I1961" s="35">
        <v>0.01</v>
      </c>
      <c r="J1961" s="43">
        <f t="shared" si="537"/>
        <v>9.1999999999999998E-3</v>
      </c>
      <c r="K1961" s="35">
        <v>213.1884139</v>
      </c>
    </row>
    <row r="1962" spans="2:11" x14ac:dyDescent="0.25">
      <c r="B1962" s="35" t="str">
        <f t="shared" si="536"/>
        <v>C1_6_2015</v>
      </c>
      <c r="C1962" s="35" t="s">
        <v>74</v>
      </c>
      <c r="D1962" s="35">
        <v>6</v>
      </c>
      <c r="E1962" s="35">
        <v>2015</v>
      </c>
      <c r="F1962" s="35">
        <v>8.4700000000000011E-2</v>
      </c>
      <c r="G1962" s="35">
        <v>0.92</v>
      </c>
      <c r="H1962" s="35">
        <v>1.36</v>
      </c>
      <c r="I1962" s="35">
        <v>0.01</v>
      </c>
      <c r="J1962" s="43">
        <f t="shared" si="537"/>
        <v>9.1999999999999998E-3</v>
      </c>
      <c r="K1962" s="35">
        <v>213.1884139</v>
      </c>
    </row>
    <row r="1963" spans="2:11" x14ac:dyDescent="0.25">
      <c r="B1963" s="35" t="str">
        <f t="shared" si="536"/>
        <v>C1_6_2016</v>
      </c>
      <c r="C1963" s="35" t="s">
        <v>74</v>
      </c>
      <c r="D1963" s="35">
        <v>6</v>
      </c>
      <c r="E1963" s="35">
        <v>2016</v>
      </c>
      <c r="F1963" s="35">
        <v>8.4700000000000011E-2</v>
      </c>
      <c r="G1963" s="35">
        <v>0.92</v>
      </c>
      <c r="H1963" s="35">
        <v>1.36</v>
      </c>
      <c r="I1963" s="35">
        <v>0.01</v>
      </c>
      <c r="J1963" s="43">
        <f t="shared" si="537"/>
        <v>9.1999999999999998E-3</v>
      </c>
      <c r="K1963" s="35">
        <v>213.1884139</v>
      </c>
    </row>
    <row r="1964" spans="2:11" x14ac:dyDescent="0.25">
      <c r="B1964" s="35" t="str">
        <f t="shared" si="536"/>
        <v>C1_6_2017</v>
      </c>
      <c r="C1964" s="35" t="s">
        <v>74</v>
      </c>
      <c r="D1964" s="35">
        <v>6</v>
      </c>
      <c r="E1964" s="35">
        <v>2017</v>
      </c>
      <c r="F1964" s="35">
        <v>8.4700000000000011E-2</v>
      </c>
      <c r="G1964" s="35">
        <v>0.92</v>
      </c>
      <c r="H1964" s="35">
        <v>1.36</v>
      </c>
      <c r="I1964" s="35">
        <v>0.01</v>
      </c>
      <c r="J1964" s="43">
        <f t="shared" si="537"/>
        <v>9.1999999999999998E-3</v>
      </c>
      <c r="K1964" s="35">
        <v>213.1884139</v>
      </c>
    </row>
    <row r="1965" spans="2:11" x14ac:dyDescent="0.25">
      <c r="B1965" s="35" t="str">
        <f t="shared" si="536"/>
        <v>C1_6_2018</v>
      </c>
      <c r="C1965" s="35" t="s">
        <v>74</v>
      </c>
      <c r="D1965" s="35">
        <v>6</v>
      </c>
      <c r="E1965" s="35">
        <v>2018</v>
      </c>
      <c r="F1965" s="35">
        <v>8.4700000000000011E-2</v>
      </c>
      <c r="G1965" s="35">
        <v>0.92</v>
      </c>
      <c r="H1965" s="35">
        <v>1.36</v>
      </c>
      <c r="I1965" s="35">
        <v>0.01</v>
      </c>
      <c r="J1965" s="43">
        <f t="shared" si="537"/>
        <v>9.1999999999999998E-3</v>
      </c>
      <c r="K1965" s="35">
        <v>213.1884139</v>
      </c>
    </row>
    <row r="1966" spans="2:11" x14ac:dyDescent="0.25">
      <c r="B1966" s="35" t="str">
        <f t="shared" si="536"/>
        <v>C1_6_2019</v>
      </c>
      <c r="C1966" s="35" t="s">
        <v>74</v>
      </c>
      <c r="D1966" s="35">
        <v>6</v>
      </c>
      <c r="E1966" s="35">
        <v>2019</v>
      </c>
      <c r="F1966" s="35">
        <v>8.4700000000000011E-2</v>
      </c>
      <c r="G1966" s="35">
        <v>0.92</v>
      </c>
      <c r="H1966" s="35">
        <v>1.36</v>
      </c>
      <c r="I1966" s="35">
        <v>0.01</v>
      </c>
      <c r="J1966" s="43">
        <f t="shared" si="537"/>
        <v>9.1999999999999998E-3</v>
      </c>
      <c r="K1966" s="35">
        <v>213.1884139</v>
      </c>
    </row>
    <row r="1967" spans="2:11" x14ac:dyDescent="0.25">
      <c r="B1967" s="35" t="str">
        <f t="shared" si="536"/>
        <v>C1_6_2020</v>
      </c>
      <c r="C1967" s="35" t="s">
        <v>74</v>
      </c>
      <c r="D1967" s="35">
        <v>6</v>
      </c>
      <c r="E1967" s="35">
        <v>2020</v>
      </c>
      <c r="F1967" s="35">
        <v>8.4700000000000011E-2</v>
      </c>
      <c r="G1967" s="35">
        <v>0.92</v>
      </c>
      <c r="H1967" s="35">
        <v>1.36</v>
      </c>
      <c r="I1967" s="35">
        <v>0.01</v>
      </c>
      <c r="J1967" s="43">
        <f t="shared" si="537"/>
        <v>9.1999999999999998E-3</v>
      </c>
      <c r="K1967" s="35">
        <v>213.1884139</v>
      </c>
    </row>
    <row r="1968" spans="2:11" x14ac:dyDescent="0.25">
      <c r="B1968" s="35" t="str">
        <f t="shared" si="536"/>
        <v>C1_6_2040</v>
      </c>
      <c r="C1968" s="35" t="s">
        <v>74</v>
      </c>
      <c r="D1968" s="35">
        <v>6</v>
      </c>
      <c r="E1968" s="35">
        <v>2040</v>
      </c>
      <c r="F1968" s="35">
        <v>6.0499999999999998E-2</v>
      </c>
      <c r="G1968" s="35">
        <v>0.92</v>
      </c>
      <c r="H1968" s="35">
        <v>0.27</v>
      </c>
      <c r="I1968" s="35">
        <v>0.01</v>
      </c>
      <c r="J1968" s="43">
        <f t="shared" si="537"/>
        <v>9.1999999999999998E-3</v>
      </c>
      <c r="K1968" s="35">
        <v>213.1884139</v>
      </c>
    </row>
    <row r="1969" spans="2:11" x14ac:dyDescent="0.25">
      <c r="B1969" s="35" t="str">
        <f t="shared" si="536"/>
        <v>C1_7_1969</v>
      </c>
      <c r="C1969" s="35" t="s">
        <v>74</v>
      </c>
      <c r="D1969" s="35">
        <v>7</v>
      </c>
      <c r="E1969" s="35">
        <v>1969</v>
      </c>
      <c r="F1969" s="35">
        <v>1.5246</v>
      </c>
      <c r="G1969" s="35">
        <v>4.2</v>
      </c>
      <c r="H1969" s="35">
        <v>14</v>
      </c>
      <c r="I1969" s="35">
        <v>0.74</v>
      </c>
      <c r="J1969" s="43">
        <f t="shared" si="537"/>
        <v>0.68080000000000007</v>
      </c>
      <c r="K1969" s="35">
        <v>185.97287169999998</v>
      </c>
    </row>
    <row r="1970" spans="2:11" x14ac:dyDescent="0.25">
      <c r="B1970" s="35" t="str">
        <f t="shared" si="536"/>
        <v>C1_7_1970</v>
      </c>
      <c r="C1970" s="35" t="s">
        <v>74</v>
      </c>
      <c r="D1970" s="35">
        <v>7</v>
      </c>
      <c r="E1970" s="35">
        <v>1970</v>
      </c>
      <c r="F1970" s="35">
        <v>1.5246</v>
      </c>
      <c r="G1970" s="35">
        <v>4.2</v>
      </c>
      <c r="H1970" s="35">
        <v>14</v>
      </c>
      <c r="I1970" s="35">
        <v>0.74</v>
      </c>
      <c r="J1970" s="43">
        <f t="shared" si="537"/>
        <v>0.68080000000000007</v>
      </c>
      <c r="K1970" s="35">
        <v>185.97287169999998</v>
      </c>
    </row>
    <row r="1971" spans="2:11" x14ac:dyDescent="0.25">
      <c r="B1971" s="35" t="str">
        <f t="shared" si="536"/>
        <v>C1_7_1971</v>
      </c>
      <c r="C1971" s="35" t="s">
        <v>74</v>
      </c>
      <c r="D1971" s="35">
        <v>7</v>
      </c>
      <c r="E1971" s="35">
        <v>1971</v>
      </c>
      <c r="F1971" s="35">
        <v>1.2705</v>
      </c>
      <c r="G1971" s="35">
        <v>4.2</v>
      </c>
      <c r="H1971" s="35">
        <v>13</v>
      </c>
      <c r="I1971" s="35">
        <v>0.63</v>
      </c>
      <c r="J1971" s="43">
        <f t="shared" si="537"/>
        <v>0.5796</v>
      </c>
      <c r="K1971" s="35">
        <v>185.97287169999998</v>
      </c>
    </row>
    <row r="1972" spans="2:11" x14ac:dyDescent="0.25">
      <c r="B1972" s="35" t="str">
        <f t="shared" si="536"/>
        <v>C1_7_1972</v>
      </c>
      <c r="C1972" s="35" t="s">
        <v>74</v>
      </c>
      <c r="D1972" s="35">
        <v>7</v>
      </c>
      <c r="E1972" s="35">
        <v>1972</v>
      </c>
      <c r="F1972" s="35">
        <v>1.2705</v>
      </c>
      <c r="G1972" s="35">
        <v>4.2</v>
      </c>
      <c r="H1972" s="35">
        <v>13</v>
      </c>
      <c r="I1972" s="35">
        <v>0.63</v>
      </c>
      <c r="J1972" s="43">
        <f t="shared" si="537"/>
        <v>0.5796</v>
      </c>
      <c r="K1972" s="35">
        <v>185.97287169999998</v>
      </c>
    </row>
    <row r="1973" spans="2:11" x14ac:dyDescent="0.25">
      <c r="B1973" s="35" t="str">
        <f t="shared" si="536"/>
        <v>C1_7_1973</v>
      </c>
      <c r="C1973" s="35" t="s">
        <v>74</v>
      </c>
      <c r="D1973" s="35">
        <v>7</v>
      </c>
      <c r="E1973" s="35">
        <v>1973</v>
      </c>
      <c r="F1973" s="35">
        <v>1.2705</v>
      </c>
      <c r="G1973" s="35">
        <v>4.2</v>
      </c>
      <c r="H1973" s="35">
        <v>13</v>
      </c>
      <c r="I1973" s="35">
        <v>0.63</v>
      </c>
      <c r="J1973" s="43">
        <f t="shared" si="537"/>
        <v>0.5796</v>
      </c>
      <c r="K1973" s="35">
        <v>185.97287169999998</v>
      </c>
    </row>
    <row r="1974" spans="2:11" x14ac:dyDescent="0.25">
      <c r="B1974" s="35" t="str">
        <f t="shared" si="536"/>
        <v>C1_7_1974</v>
      </c>
      <c r="C1974" s="35" t="s">
        <v>74</v>
      </c>
      <c r="D1974" s="35">
        <v>7</v>
      </c>
      <c r="E1974" s="35">
        <v>1974</v>
      </c>
      <c r="F1974" s="35">
        <v>1.2705</v>
      </c>
      <c r="G1974" s="35">
        <v>4.2</v>
      </c>
      <c r="H1974" s="35">
        <v>13</v>
      </c>
      <c r="I1974" s="35">
        <v>0.63</v>
      </c>
      <c r="J1974" s="43">
        <f t="shared" si="537"/>
        <v>0.5796</v>
      </c>
      <c r="K1974" s="35">
        <v>185.97287169999998</v>
      </c>
    </row>
    <row r="1975" spans="2:11" x14ac:dyDescent="0.25">
      <c r="B1975" s="35" t="str">
        <f t="shared" si="536"/>
        <v>C1_7_1975</v>
      </c>
      <c r="C1975" s="35" t="s">
        <v>74</v>
      </c>
      <c r="D1975" s="35">
        <v>7</v>
      </c>
      <c r="E1975" s="35">
        <v>1975</v>
      </c>
      <c r="F1975" s="35">
        <v>1.2705</v>
      </c>
      <c r="G1975" s="35">
        <v>4.2</v>
      </c>
      <c r="H1975" s="35">
        <v>13</v>
      </c>
      <c r="I1975" s="35">
        <v>0.63</v>
      </c>
      <c r="J1975" s="43">
        <f t="shared" si="537"/>
        <v>0.5796</v>
      </c>
      <c r="K1975" s="35">
        <v>185.97287169999998</v>
      </c>
    </row>
    <row r="1976" spans="2:11" x14ac:dyDescent="0.25">
      <c r="B1976" s="35" t="str">
        <f t="shared" si="536"/>
        <v>C1_7_1976</v>
      </c>
      <c r="C1976" s="35" t="s">
        <v>74</v>
      </c>
      <c r="D1976" s="35">
        <v>7</v>
      </c>
      <c r="E1976" s="35">
        <v>1976</v>
      </c>
      <c r="F1976" s="35">
        <v>1.2705</v>
      </c>
      <c r="G1976" s="35">
        <v>4.2</v>
      </c>
      <c r="H1976" s="35">
        <v>13</v>
      </c>
      <c r="I1976" s="35">
        <v>0.63</v>
      </c>
      <c r="J1976" s="43">
        <f t="shared" si="537"/>
        <v>0.5796</v>
      </c>
      <c r="K1976" s="35">
        <v>185.97287169999998</v>
      </c>
    </row>
    <row r="1977" spans="2:11" x14ac:dyDescent="0.25">
      <c r="B1977" s="35" t="str">
        <f t="shared" si="536"/>
        <v>C1_7_1977</v>
      </c>
      <c r="C1977" s="35" t="s">
        <v>74</v>
      </c>
      <c r="D1977" s="35">
        <v>7</v>
      </c>
      <c r="E1977" s="35">
        <v>1977</v>
      </c>
      <c r="F1977" s="35">
        <v>1.2705</v>
      </c>
      <c r="G1977" s="35">
        <v>4.2</v>
      </c>
      <c r="H1977" s="35">
        <v>13</v>
      </c>
      <c r="I1977" s="35">
        <v>0.63</v>
      </c>
      <c r="J1977" s="43">
        <f t="shared" si="537"/>
        <v>0.5796</v>
      </c>
      <c r="K1977" s="35">
        <v>185.97287169999998</v>
      </c>
    </row>
    <row r="1978" spans="2:11" x14ac:dyDescent="0.25">
      <c r="B1978" s="35" t="str">
        <f t="shared" si="536"/>
        <v>C1_7_1978</v>
      </c>
      <c r="C1978" s="35" t="s">
        <v>74</v>
      </c>
      <c r="D1978" s="35">
        <v>7</v>
      </c>
      <c r="E1978" s="35">
        <v>1978</v>
      </c>
      <c r="F1978" s="35">
        <v>1.2705</v>
      </c>
      <c r="G1978" s="35">
        <v>4.2</v>
      </c>
      <c r="H1978" s="35">
        <v>13</v>
      </c>
      <c r="I1978" s="35">
        <v>0.63</v>
      </c>
      <c r="J1978" s="43">
        <f t="shared" si="537"/>
        <v>0.5796</v>
      </c>
      <c r="K1978" s="35">
        <v>185.97287169999998</v>
      </c>
    </row>
    <row r="1979" spans="2:11" x14ac:dyDescent="0.25">
      <c r="B1979" s="35" t="str">
        <f t="shared" si="536"/>
        <v>C1_7_1979</v>
      </c>
      <c r="C1979" s="35" t="s">
        <v>74</v>
      </c>
      <c r="D1979" s="35">
        <v>7</v>
      </c>
      <c r="E1979" s="35">
        <v>1979</v>
      </c>
      <c r="F1979" s="35">
        <v>1.1495</v>
      </c>
      <c r="G1979" s="35">
        <v>4.2</v>
      </c>
      <c r="H1979" s="35">
        <v>12</v>
      </c>
      <c r="I1979" s="35">
        <v>0.53</v>
      </c>
      <c r="J1979" s="43">
        <f t="shared" si="537"/>
        <v>0.48760000000000003</v>
      </c>
      <c r="K1979" s="35">
        <v>185.97287169999998</v>
      </c>
    </row>
    <row r="1980" spans="2:11" x14ac:dyDescent="0.25">
      <c r="B1980" s="35" t="str">
        <f t="shared" si="536"/>
        <v>C1_7_1980</v>
      </c>
      <c r="C1980" s="35" t="s">
        <v>74</v>
      </c>
      <c r="D1980" s="35">
        <v>7</v>
      </c>
      <c r="E1980" s="35">
        <v>1980</v>
      </c>
      <c r="F1980" s="35">
        <v>1.1495</v>
      </c>
      <c r="G1980" s="35">
        <v>4.2</v>
      </c>
      <c r="H1980" s="35">
        <v>12</v>
      </c>
      <c r="I1980" s="35">
        <v>0.53</v>
      </c>
      <c r="J1980" s="43">
        <f t="shared" si="537"/>
        <v>0.48760000000000003</v>
      </c>
      <c r="K1980" s="35">
        <v>185.97287169999998</v>
      </c>
    </row>
    <row r="1981" spans="2:11" x14ac:dyDescent="0.25">
      <c r="B1981" s="35" t="str">
        <f t="shared" si="536"/>
        <v>C1_7_1981</v>
      </c>
      <c r="C1981" s="35" t="s">
        <v>74</v>
      </c>
      <c r="D1981" s="35">
        <v>7</v>
      </c>
      <c r="E1981" s="35">
        <v>1981</v>
      </c>
      <c r="F1981" s="35">
        <v>1.1495</v>
      </c>
      <c r="G1981" s="35">
        <v>4.2</v>
      </c>
      <c r="H1981" s="35">
        <v>12</v>
      </c>
      <c r="I1981" s="35">
        <v>0.53</v>
      </c>
      <c r="J1981" s="43">
        <f t="shared" si="537"/>
        <v>0.48760000000000003</v>
      </c>
      <c r="K1981" s="35">
        <v>185.97287169999998</v>
      </c>
    </row>
    <row r="1982" spans="2:11" x14ac:dyDescent="0.25">
      <c r="B1982" s="35" t="str">
        <f t="shared" si="536"/>
        <v>C1_7_1982</v>
      </c>
      <c r="C1982" s="35" t="s">
        <v>74</v>
      </c>
      <c r="D1982" s="35">
        <v>7</v>
      </c>
      <c r="E1982" s="35">
        <v>1982</v>
      </c>
      <c r="F1982" s="35">
        <v>1.1495</v>
      </c>
      <c r="G1982" s="35">
        <v>4.2</v>
      </c>
      <c r="H1982" s="35">
        <v>12</v>
      </c>
      <c r="I1982" s="35">
        <v>0.53</v>
      </c>
      <c r="J1982" s="43">
        <f t="shared" si="537"/>
        <v>0.48760000000000003</v>
      </c>
      <c r="K1982" s="35">
        <v>185.97287169999998</v>
      </c>
    </row>
    <row r="1983" spans="2:11" x14ac:dyDescent="0.25">
      <c r="B1983" s="35" t="str">
        <f t="shared" si="536"/>
        <v>C1_7_1983</v>
      </c>
      <c r="C1983" s="35" t="s">
        <v>74</v>
      </c>
      <c r="D1983" s="35">
        <v>7</v>
      </c>
      <c r="E1983" s="35">
        <v>1983</v>
      </c>
      <c r="F1983" s="35">
        <v>1.1495</v>
      </c>
      <c r="G1983" s="35">
        <v>4.2</v>
      </c>
      <c r="H1983" s="35">
        <v>12</v>
      </c>
      <c r="I1983" s="35">
        <v>0.53</v>
      </c>
      <c r="J1983" s="43">
        <f t="shared" si="537"/>
        <v>0.48760000000000003</v>
      </c>
      <c r="K1983" s="35">
        <v>185.97287169999998</v>
      </c>
    </row>
    <row r="1984" spans="2:11" x14ac:dyDescent="0.25">
      <c r="B1984" s="35" t="str">
        <f t="shared" si="536"/>
        <v>C1_7_1984</v>
      </c>
      <c r="C1984" s="35" t="s">
        <v>74</v>
      </c>
      <c r="D1984" s="35">
        <v>7</v>
      </c>
      <c r="E1984" s="35">
        <v>1984</v>
      </c>
      <c r="F1984" s="35">
        <v>1.089</v>
      </c>
      <c r="G1984" s="35">
        <v>4.2</v>
      </c>
      <c r="H1984" s="35">
        <v>11</v>
      </c>
      <c r="I1984" s="35">
        <v>0.53</v>
      </c>
      <c r="J1984" s="43">
        <f t="shared" si="537"/>
        <v>0.48760000000000003</v>
      </c>
      <c r="K1984" s="35">
        <v>185.97287169999998</v>
      </c>
    </row>
    <row r="1985" spans="2:11" x14ac:dyDescent="0.25">
      <c r="B1985" s="35" t="str">
        <f t="shared" si="536"/>
        <v>C1_7_1985</v>
      </c>
      <c r="C1985" s="35" t="s">
        <v>74</v>
      </c>
      <c r="D1985" s="35">
        <v>7</v>
      </c>
      <c r="E1985" s="35">
        <v>1985</v>
      </c>
      <c r="F1985" s="35">
        <v>1.089</v>
      </c>
      <c r="G1985" s="35">
        <v>4.2</v>
      </c>
      <c r="H1985" s="35">
        <v>11</v>
      </c>
      <c r="I1985" s="35">
        <v>0.53</v>
      </c>
      <c r="J1985" s="43">
        <f t="shared" si="537"/>
        <v>0.48760000000000003</v>
      </c>
      <c r="K1985" s="35">
        <v>185.97287169999998</v>
      </c>
    </row>
    <row r="1986" spans="2:11" x14ac:dyDescent="0.25">
      <c r="B1986" s="35" t="str">
        <f t="shared" si="536"/>
        <v>C1_7_1986</v>
      </c>
      <c r="C1986" s="35" t="s">
        <v>74</v>
      </c>
      <c r="D1986" s="35">
        <v>7</v>
      </c>
      <c r="E1986" s="35">
        <v>1986</v>
      </c>
      <c r="F1986" s="35">
        <v>1.089</v>
      </c>
      <c r="G1986" s="35">
        <v>4.2</v>
      </c>
      <c r="H1986" s="35">
        <v>11</v>
      </c>
      <c r="I1986" s="35">
        <v>0.53</v>
      </c>
      <c r="J1986" s="43">
        <f t="shared" si="537"/>
        <v>0.48760000000000003</v>
      </c>
      <c r="K1986" s="35">
        <v>185.97287169999998</v>
      </c>
    </row>
    <row r="1987" spans="2:11" x14ac:dyDescent="0.25">
      <c r="B1987" s="35" t="str">
        <f t="shared" si="536"/>
        <v>C1_7_1987</v>
      </c>
      <c r="C1987" s="35" t="s">
        <v>74</v>
      </c>
      <c r="D1987" s="35">
        <v>7</v>
      </c>
      <c r="E1987" s="35">
        <v>1987</v>
      </c>
      <c r="F1987" s="35">
        <v>1.0164</v>
      </c>
      <c r="G1987" s="35">
        <v>4.0999999999999996</v>
      </c>
      <c r="H1987" s="35">
        <v>11</v>
      </c>
      <c r="I1987" s="35">
        <v>0.53</v>
      </c>
      <c r="J1987" s="43">
        <f t="shared" si="537"/>
        <v>0.48760000000000003</v>
      </c>
      <c r="K1987" s="35">
        <v>185.97287169999998</v>
      </c>
    </row>
    <row r="1988" spans="2:11" x14ac:dyDescent="0.25">
      <c r="B1988" s="35" t="str">
        <f t="shared" si="536"/>
        <v>C1_7_1988</v>
      </c>
      <c r="C1988" s="35" t="s">
        <v>74</v>
      </c>
      <c r="D1988" s="35">
        <v>7</v>
      </c>
      <c r="E1988" s="35">
        <v>1988</v>
      </c>
      <c r="F1988" s="35">
        <v>1.0164</v>
      </c>
      <c r="G1988" s="35">
        <v>4.0999999999999996</v>
      </c>
      <c r="H1988" s="35">
        <v>11</v>
      </c>
      <c r="I1988" s="35">
        <v>0.53</v>
      </c>
      <c r="J1988" s="43">
        <f t="shared" si="537"/>
        <v>0.48760000000000003</v>
      </c>
      <c r="K1988" s="35">
        <v>185.97287169999998</v>
      </c>
    </row>
    <row r="1989" spans="2:11" x14ac:dyDescent="0.25">
      <c r="B1989" s="35" t="str">
        <f t="shared" si="536"/>
        <v>C1_7_1989</v>
      </c>
      <c r="C1989" s="35" t="s">
        <v>74</v>
      </c>
      <c r="D1989" s="35">
        <v>7</v>
      </c>
      <c r="E1989" s="35">
        <v>1989</v>
      </c>
      <c r="F1989" s="35">
        <v>1.0164</v>
      </c>
      <c r="G1989" s="35">
        <v>4.0999999999999996</v>
      </c>
      <c r="H1989" s="35">
        <v>11</v>
      </c>
      <c r="I1989" s="35">
        <v>0.53</v>
      </c>
      <c r="J1989" s="43">
        <f t="shared" si="537"/>
        <v>0.48760000000000003</v>
      </c>
      <c r="K1989" s="35">
        <v>185.97287169999998</v>
      </c>
    </row>
    <row r="1990" spans="2:11" x14ac:dyDescent="0.25">
      <c r="B1990" s="35" t="str">
        <f t="shared" si="536"/>
        <v>C1_7_1990</v>
      </c>
      <c r="C1990" s="35" t="s">
        <v>74</v>
      </c>
      <c r="D1990" s="35">
        <v>7</v>
      </c>
      <c r="E1990" s="35">
        <v>1990</v>
      </c>
      <c r="F1990" s="35">
        <v>1.0164</v>
      </c>
      <c r="G1990" s="35">
        <v>4.0999999999999996</v>
      </c>
      <c r="H1990" s="35">
        <v>11</v>
      </c>
      <c r="I1990" s="35">
        <v>0.53</v>
      </c>
      <c r="J1990" s="43">
        <f t="shared" si="537"/>
        <v>0.48760000000000003</v>
      </c>
      <c r="K1990" s="35">
        <v>185.97287169999998</v>
      </c>
    </row>
    <row r="1991" spans="2:11" x14ac:dyDescent="0.25">
      <c r="B1991" s="35" t="str">
        <f t="shared" si="536"/>
        <v>C1_7_1991</v>
      </c>
      <c r="C1991" s="35" t="s">
        <v>74</v>
      </c>
      <c r="D1991" s="35">
        <v>7</v>
      </c>
      <c r="E1991" s="35">
        <v>1991</v>
      </c>
      <c r="F1991" s="35">
        <v>1.0164</v>
      </c>
      <c r="G1991" s="35">
        <v>4.0999999999999996</v>
      </c>
      <c r="H1991" s="35">
        <v>11</v>
      </c>
      <c r="I1991" s="35">
        <v>0.53</v>
      </c>
      <c r="J1991" s="43">
        <f t="shared" si="537"/>
        <v>0.48760000000000003</v>
      </c>
      <c r="K1991" s="35">
        <v>185.97287169999998</v>
      </c>
    </row>
    <row r="1992" spans="2:11" x14ac:dyDescent="0.25">
      <c r="B1992" s="35" t="str">
        <f t="shared" si="536"/>
        <v>C1_7_1992</v>
      </c>
      <c r="C1992" s="35" t="s">
        <v>74</v>
      </c>
      <c r="D1992" s="35">
        <v>7</v>
      </c>
      <c r="E1992" s="35">
        <v>1992</v>
      </c>
      <c r="F1992" s="35">
        <v>1.0164</v>
      </c>
      <c r="G1992" s="35">
        <v>4.0999999999999996</v>
      </c>
      <c r="H1992" s="35">
        <v>11</v>
      </c>
      <c r="I1992" s="35">
        <v>0.53</v>
      </c>
      <c r="J1992" s="43">
        <f t="shared" si="537"/>
        <v>0.48760000000000003</v>
      </c>
      <c r="K1992" s="35">
        <v>185.97287169999998</v>
      </c>
    </row>
    <row r="1993" spans="2:11" x14ac:dyDescent="0.25">
      <c r="B1993" s="35" t="str">
        <f t="shared" si="536"/>
        <v>C1_7_1993</v>
      </c>
      <c r="C1993" s="35" t="s">
        <v>74</v>
      </c>
      <c r="D1993" s="35">
        <v>7</v>
      </c>
      <c r="E1993" s="35">
        <v>1993</v>
      </c>
      <c r="F1993" s="35">
        <v>1.0164</v>
      </c>
      <c r="G1993" s="35">
        <v>4.0999999999999996</v>
      </c>
      <c r="H1993" s="35">
        <v>11</v>
      </c>
      <c r="I1993" s="35">
        <v>0.53</v>
      </c>
      <c r="J1993" s="43">
        <f t="shared" si="537"/>
        <v>0.48760000000000003</v>
      </c>
      <c r="K1993" s="35">
        <v>185.97287169999998</v>
      </c>
    </row>
    <row r="1994" spans="2:11" x14ac:dyDescent="0.25">
      <c r="B1994" s="35" t="str">
        <f t="shared" ref="B1994:B2057" si="538">C1994&amp;"_"&amp;D1994&amp;"_"&amp;E1994</f>
        <v>C1_7_1994</v>
      </c>
      <c r="C1994" s="35" t="s">
        <v>74</v>
      </c>
      <c r="D1994" s="35">
        <v>7</v>
      </c>
      <c r="E1994" s="35">
        <v>1994</v>
      </c>
      <c r="F1994" s="35">
        <v>1.0164</v>
      </c>
      <c r="G1994" s="35">
        <v>4.0999999999999996</v>
      </c>
      <c r="H1994" s="35">
        <v>11</v>
      </c>
      <c r="I1994" s="35">
        <v>0.53</v>
      </c>
      <c r="J1994" s="43">
        <f t="shared" ref="J1994:J2057" si="539">0.92*I1994</f>
        <v>0.48760000000000003</v>
      </c>
      <c r="K1994" s="35">
        <v>185.97287169999998</v>
      </c>
    </row>
    <row r="1995" spans="2:11" x14ac:dyDescent="0.25">
      <c r="B1995" s="35" t="str">
        <f t="shared" si="538"/>
        <v>C1_7_1995</v>
      </c>
      <c r="C1995" s="35" t="s">
        <v>74</v>
      </c>
      <c r="D1995" s="35">
        <v>7</v>
      </c>
      <c r="E1995" s="35">
        <v>1995</v>
      </c>
      <c r="F1995" s="35">
        <v>0.82280000000000009</v>
      </c>
      <c r="G1995" s="35">
        <v>2.7</v>
      </c>
      <c r="H1995" s="35">
        <v>8.17</v>
      </c>
      <c r="I1995" s="35">
        <v>0.38</v>
      </c>
      <c r="J1995" s="43">
        <f t="shared" si="539"/>
        <v>0.34960000000000002</v>
      </c>
      <c r="K1995" s="35">
        <v>185.97287169999998</v>
      </c>
    </row>
    <row r="1996" spans="2:11" x14ac:dyDescent="0.25">
      <c r="B1996" s="35" t="str">
        <f t="shared" si="538"/>
        <v>C1_7_1996</v>
      </c>
      <c r="C1996" s="35" t="s">
        <v>74</v>
      </c>
      <c r="D1996" s="35">
        <v>7</v>
      </c>
      <c r="E1996" s="35">
        <v>1996</v>
      </c>
      <c r="F1996" s="35">
        <v>0.82280000000000009</v>
      </c>
      <c r="G1996" s="35">
        <v>2.7</v>
      </c>
      <c r="H1996" s="35">
        <v>8.17</v>
      </c>
      <c r="I1996" s="35">
        <v>0.38</v>
      </c>
      <c r="J1996" s="43">
        <f t="shared" si="539"/>
        <v>0.34960000000000002</v>
      </c>
      <c r="K1996" s="35">
        <v>185.97287169999998</v>
      </c>
    </row>
    <row r="1997" spans="2:11" x14ac:dyDescent="0.25">
      <c r="B1997" s="35" t="str">
        <f t="shared" si="538"/>
        <v>C1_7_1997</v>
      </c>
      <c r="C1997" s="35" t="s">
        <v>74</v>
      </c>
      <c r="D1997" s="35">
        <v>7</v>
      </c>
      <c r="E1997" s="35">
        <v>1997</v>
      </c>
      <c r="F1997" s="35">
        <v>0.82280000000000009</v>
      </c>
      <c r="G1997" s="35">
        <v>2.7</v>
      </c>
      <c r="H1997" s="35">
        <v>8.17</v>
      </c>
      <c r="I1997" s="35">
        <v>0.38</v>
      </c>
      <c r="J1997" s="43">
        <f t="shared" si="539"/>
        <v>0.34960000000000002</v>
      </c>
      <c r="K1997" s="35">
        <v>185.97287169999998</v>
      </c>
    </row>
    <row r="1998" spans="2:11" x14ac:dyDescent="0.25">
      <c r="B1998" s="35" t="str">
        <f t="shared" si="538"/>
        <v>C1_7_1998</v>
      </c>
      <c r="C1998" s="35" t="s">
        <v>74</v>
      </c>
      <c r="D1998" s="35">
        <v>7</v>
      </c>
      <c r="E1998" s="35">
        <v>1998</v>
      </c>
      <c r="F1998" s="35">
        <v>0.82280000000000009</v>
      </c>
      <c r="G1998" s="35">
        <v>2.7</v>
      </c>
      <c r="H1998" s="35">
        <v>8.17</v>
      </c>
      <c r="I1998" s="35">
        <v>0.38</v>
      </c>
      <c r="J1998" s="43">
        <f t="shared" si="539"/>
        <v>0.34960000000000002</v>
      </c>
      <c r="K1998" s="35">
        <v>185.97287169999998</v>
      </c>
    </row>
    <row r="1999" spans="2:11" x14ac:dyDescent="0.25">
      <c r="B1999" s="35" t="str">
        <f t="shared" si="538"/>
        <v>C1_7_1999</v>
      </c>
      <c r="C1999" s="35" t="s">
        <v>74</v>
      </c>
      <c r="D1999" s="35">
        <v>7</v>
      </c>
      <c r="E1999" s="35">
        <v>1999</v>
      </c>
      <c r="F1999" s="35">
        <v>0.82280000000000009</v>
      </c>
      <c r="G1999" s="35">
        <v>2.7</v>
      </c>
      <c r="H1999" s="35">
        <v>8.17</v>
      </c>
      <c r="I1999" s="35">
        <v>0.38</v>
      </c>
      <c r="J1999" s="43">
        <f t="shared" si="539"/>
        <v>0.34960000000000002</v>
      </c>
      <c r="K1999" s="35">
        <v>185.97287169999998</v>
      </c>
    </row>
    <row r="2000" spans="2:11" x14ac:dyDescent="0.25">
      <c r="B2000" s="35" t="str">
        <f t="shared" si="538"/>
        <v>C1_7_2000</v>
      </c>
      <c r="C2000" s="35" t="s">
        <v>74</v>
      </c>
      <c r="D2000" s="35">
        <v>7</v>
      </c>
      <c r="E2000" s="35">
        <v>2000</v>
      </c>
      <c r="F2000" s="35">
        <v>0.38719999999999999</v>
      </c>
      <c r="G2000" s="35">
        <v>0.92</v>
      </c>
      <c r="H2000" s="35">
        <v>6.25</v>
      </c>
      <c r="I2000" s="35">
        <v>0.15</v>
      </c>
      <c r="J2000" s="43">
        <f t="shared" si="539"/>
        <v>0.13800000000000001</v>
      </c>
      <c r="K2000" s="35">
        <v>185.97287169999998</v>
      </c>
    </row>
    <row r="2001" spans="2:11" x14ac:dyDescent="0.25">
      <c r="B2001" s="35" t="str">
        <f t="shared" si="538"/>
        <v>C1_7_2001</v>
      </c>
      <c r="C2001" s="35" t="s">
        <v>74</v>
      </c>
      <c r="D2001" s="35">
        <v>7</v>
      </c>
      <c r="E2001" s="35">
        <v>2001</v>
      </c>
      <c r="F2001" s="35">
        <v>0.22989999999999999</v>
      </c>
      <c r="G2001" s="35">
        <v>0.92</v>
      </c>
      <c r="H2001" s="35">
        <v>4.95</v>
      </c>
      <c r="I2001" s="35">
        <v>0.12</v>
      </c>
      <c r="J2001" s="43">
        <f t="shared" si="539"/>
        <v>0.1104</v>
      </c>
      <c r="K2001" s="35">
        <v>185.97287169999998</v>
      </c>
    </row>
    <row r="2002" spans="2:11" x14ac:dyDescent="0.25">
      <c r="B2002" s="35" t="str">
        <f t="shared" si="538"/>
        <v>C1_7_2002</v>
      </c>
      <c r="C2002" s="35" t="s">
        <v>74</v>
      </c>
      <c r="D2002" s="35">
        <v>7</v>
      </c>
      <c r="E2002" s="35">
        <v>2002</v>
      </c>
      <c r="F2002" s="35">
        <v>0.16940000000000002</v>
      </c>
      <c r="G2002" s="35">
        <v>0.92</v>
      </c>
      <c r="H2002" s="35">
        <v>4.51</v>
      </c>
      <c r="I2002" s="35">
        <v>0.11</v>
      </c>
      <c r="J2002" s="43">
        <f t="shared" si="539"/>
        <v>0.1012</v>
      </c>
      <c r="K2002" s="35">
        <v>185.97287169999998</v>
      </c>
    </row>
    <row r="2003" spans="2:11" x14ac:dyDescent="0.25">
      <c r="B2003" s="35" t="str">
        <f t="shared" si="538"/>
        <v>C1_7_2003</v>
      </c>
      <c r="C2003" s="35" t="s">
        <v>74</v>
      </c>
      <c r="D2003" s="35">
        <v>7</v>
      </c>
      <c r="E2003" s="35">
        <v>2003</v>
      </c>
      <c r="F2003" s="35">
        <v>0.16940000000000002</v>
      </c>
      <c r="G2003" s="35">
        <v>0.92</v>
      </c>
      <c r="H2003" s="35">
        <v>4.51</v>
      </c>
      <c r="I2003" s="35">
        <v>0.11</v>
      </c>
      <c r="J2003" s="43">
        <f t="shared" si="539"/>
        <v>0.1012</v>
      </c>
      <c r="K2003" s="35">
        <v>185.97287169999998</v>
      </c>
    </row>
    <row r="2004" spans="2:11" x14ac:dyDescent="0.25">
      <c r="B2004" s="35" t="str">
        <f t="shared" si="538"/>
        <v>C1_7_2004</v>
      </c>
      <c r="C2004" s="35" t="s">
        <v>74</v>
      </c>
      <c r="D2004" s="35">
        <v>7</v>
      </c>
      <c r="E2004" s="35">
        <v>2004</v>
      </c>
      <c r="F2004" s="35">
        <v>0.1452</v>
      </c>
      <c r="G2004" s="35">
        <v>0.92</v>
      </c>
      <c r="H2004" s="35">
        <v>4.29</v>
      </c>
      <c r="I2004" s="35">
        <v>0.11</v>
      </c>
      <c r="J2004" s="43">
        <f t="shared" si="539"/>
        <v>0.1012</v>
      </c>
      <c r="K2004" s="35">
        <v>185.97287169999998</v>
      </c>
    </row>
    <row r="2005" spans="2:11" x14ac:dyDescent="0.25">
      <c r="B2005" s="35" t="str">
        <f t="shared" si="538"/>
        <v>C1_7_2005</v>
      </c>
      <c r="C2005" s="35" t="s">
        <v>74</v>
      </c>
      <c r="D2005" s="35">
        <v>7</v>
      </c>
      <c r="E2005" s="35">
        <v>2005</v>
      </c>
      <c r="F2005" s="35">
        <v>0.121</v>
      </c>
      <c r="G2005" s="35">
        <v>0.92</v>
      </c>
      <c r="H2005" s="35">
        <v>4</v>
      </c>
      <c r="I2005" s="35">
        <v>0.11</v>
      </c>
      <c r="J2005" s="43">
        <f t="shared" si="539"/>
        <v>0.1012</v>
      </c>
      <c r="K2005" s="35">
        <v>185.97287169999998</v>
      </c>
    </row>
    <row r="2006" spans="2:11" x14ac:dyDescent="0.25">
      <c r="B2006" s="35" t="str">
        <f t="shared" si="538"/>
        <v>C1_7_2006</v>
      </c>
      <c r="C2006" s="35" t="s">
        <v>74</v>
      </c>
      <c r="D2006" s="35">
        <v>7</v>
      </c>
      <c r="E2006" s="35">
        <v>2006</v>
      </c>
      <c r="F2006" s="35">
        <v>0.121</v>
      </c>
      <c r="G2006" s="35">
        <v>0.92</v>
      </c>
      <c r="H2006" s="35">
        <v>4</v>
      </c>
      <c r="I2006" s="35">
        <v>0.11</v>
      </c>
      <c r="J2006" s="43">
        <f t="shared" si="539"/>
        <v>0.1012</v>
      </c>
      <c r="K2006" s="35">
        <v>185.97287169999998</v>
      </c>
    </row>
    <row r="2007" spans="2:11" x14ac:dyDescent="0.25">
      <c r="B2007" s="35" t="str">
        <f t="shared" si="538"/>
        <v>C1_7_2007</v>
      </c>
      <c r="C2007" s="35" t="s">
        <v>74</v>
      </c>
      <c r="D2007" s="35">
        <v>7</v>
      </c>
      <c r="E2007" s="35">
        <v>2007</v>
      </c>
      <c r="F2007" s="35">
        <v>0.121</v>
      </c>
      <c r="G2007" s="35">
        <v>0.92</v>
      </c>
      <c r="H2007" s="35">
        <v>4</v>
      </c>
      <c r="I2007" s="35">
        <v>0.11</v>
      </c>
      <c r="J2007" s="43">
        <f t="shared" si="539"/>
        <v>0.1012</v>
      </c>
      <c r="K2007" s="35">
        <v>185.97287169999998</v>
      </c>
    </row>
    <row r="2008" spans="2:11" x14ac:dyDescent="0.25">
      <c r="B2008" s="35" t="str">
        <f t="shared" si="538"/>
        <v>C1_7_2008</v>
      </c>
      <c r="C2008" s="35" t="s">
        <v>74</v>
      </c>
      <c r="D2008" s="35">
        <v>7</v>
      </c>
      <c r="E2008" s="35">
        <v>2008</v>
      </c>
      <c r="F2008" s="35">
        <v>0.121</v>
      </c>
      <c r="G2008" s="35">
        <v>0.92</v>
      </c>
      <c r="H2008" s="35">
        <v>4</v>
      </c>
      <c r="I2008" s="35">
        <v>0.11</v>
      </c>
      <c r="J2008" s="43">
        <f t="shared" si="539"/>
        <v>0.1012</v>
      </c>
      <c r="K2008" s="35">
        <v>185.97287169999998</v>
      </c>
    </row>
    <row r="2009" spans="2:11" x14ac:dyDescent="0.25">
      <c r="B2009" s="35" t="str">
        <f t="shared" si="538"/>
        <v>C1_7_2009</v>
      </c>
      <c r="C2009" s="35" t="s">
        <v>74</v>
      </c>
      <c r="D2009" s="35">
        <v>7</v>
      </c>
      <c r="E2009" s="35">
        <v>2009</v>
      </c>
      <c r="F2009" s="35">
        <v>0.121</v>
      </c>
      <c r="G2009" s="35">
        <v>0.92</v>
      </c>
      <c r="H2009" s="35">
        <v>4</v>
      </c>
      <c r="I2009" s="35">
        <v>0.11</v>
      </c>
      <c r="J2009" s="43">
        <f t="shared" si="539"/>
        <v>0.1012</v>
      </c>
      <c r="K2009" s="35">
        <v>185.97287169999998</v>
      </c>
    </row>
    <row r="2010" spans="2:11" x14ac:dyDescent="0.25">
      <c r="B2010" s="35" t="str">
        <f t="shared" si="538"/>
        <v>C1_7_2010</v>
      </c>
      <c r="C2010" s="35" t="s">
        <v>74</v>
      </c>
      <c r="D2010" s="35">
        <v>7</v>
      </c>
      <c r="E2010" s="35">
        <v>2010</v>
      </c>
      <c r="F2010" s="35">
        <v>0.121</v>
      </c>
      <c r="G2010" s="35">
        <v>0.92</v>
      </c>
      <c r="H2010" s="35">
        <v>2.4500000000000002</v>
      </c>
      <c r="I2010" s="35">
        <v>0.11</v>
      </c>
      <c r="J2010" s="43">
        <f t="shared" si="539"/>
        <v>0.1012</v>
      </c>
      <c r="K2010" s="35">
        <v>185.97287169999998</v>
      </c>
    </row>
    <row r="2011" spans="2:11" x14ac:dyDescent="0.25">
      <c r="B2011" s="35" t="str">
        <f t="shared" si="538"/>
        <v>C1_7_2011</v>
      </c>
      <c r="C2011" s="35" t="s">
        <v>74</v>
      </c>
      <c r="D2011" s="35">
        <v>7</v>
      </c>
      <c r="E2011" s="35">
        <v>2011</v>
      </c>
      <c r="F2011" s="35">
        <v>0.121</v>
      </c>
      <c r="G2011" s="35">
        <v>0.92</v>
      </c>
      <c r="H2011" s="35">
        <v>2.4500000000000002</v>
      </c>
      <c r="I2011" s="35">
        <v>0.11</v>
      </c>
      <c r="J2011" s="43">
        <f t="shared" si="539"/>
        <v>0.1012</v>
      </c>
      <c r="K2011" s="35">
        <v>185.97287169999998</v>
      </c>
    </row>
    <row r="2012" spans="2:11" x14ac:dyDescent="0.25">
      <c r="B2012" s="35" t="str">
        <f t="shared" si="538"/>
        <v>C1_7_2012</v>
      </c>
      <c r="C2012" s="35" t="s">
        <v>74</v>
      </c>
      <c r="D2012" s="35">
        <v>7</v>
      </c>
      <c r="E2012" s="35">
        <v>2012</v>
      </c>
      <c r="F2012" s="35">
        <v>0.121</v>
      </c>
      <c r="G2012" s="35">
        <v>0.92</v>
      </c>
      <c r="H2012" s="35">
        <v>2.4500000000000002</v>
      </c>
      <c r="I2012" s="35">
        <v>0.11</v>
      </c>
      <c r="J2012" s="43">
        <f t="shared" si="539"/>
        <v>0.1012</v>
      </c>
      <c r="K2012" s="35">
        <v>185.97287169999998</v>
      </c>
    </row>
    <row r="2013" spans="2:11" x14ac:dyDescent="0.25">
      <c r="B2013" s="35" t="str">
        <f t="shared" si="538"/>
        <v>C1_7_2013</v>
      </c>
      <c r="C2013" s="35" t="s">
        <v>74</v>
      </c>
      <c r="D2013" s="35">
        <v>7</v>
      </c>
      <c r="E2013" s="35">
        <v>2013</v>
      </c>
      <c r="F2013" s="35">
        <v>8.4700000000000011E-2</v>
      </c>
      <c r="G2013" s="35">
        <v>0.92</v>
      </c>
      <c r="H2013" s="35">
        <v>1.36</v>
      </c>
      <c r="I2013" s="35">
        <v>0.01</v>
      </c>
      <c r="J2013" s="43">
        <f t="shared" si="539"/>
        <v>9.1999999999999998E-3</v>
      </c>
      <c r="K2013" s="35">
        <v>185.97287169999998</v>
      </c>
    </row>
    <row r="2014" spans="2:11" x14ac:dyDescent="0.25">
      <c r="B2014" s="35" t="str">
        <f t="shared" si="538"/>
        <v>C1_7_2014</v>
      </c>
      <c r="C2014" s="35" t="s">
        <v>74</v>
      </c>
      <c r="D2014" s="35">
        <v>7</v>
      </c>
      <c r="E2014" s="35">
        <v>2014</v>
      </c>
      <c r="F2014" s="35">
        <v>8.4700000000000011E-2</v>
      </c>
      <c r="G2014" s="35">
        <v>0.92</v>
      </c>
      <c r="H2014" s="35">
        <v>1.36</v>
      </c>
      <c r="I2014" s="35">
        <v>0.01</v>
      </c>
      <c r="J2014" s="43">
        <f t="shared" si="539"/>
        <v>9.1999999999999998E-3</v>
      </c>
      <c r="K2014" s="35">
        <v>185.97287169999998</v>
      </c>
    </row>
    <row r="2015" spans="2:11" x14ac:dyDescent="0.25">
      <c r="B2015" s="35" t="str">
        <f t="shared" si="538"/>
        <v>C1_7_2015</v>
      </c>
      <c r="C2015" s="35" t="s">
        <v>74</v>
      </c>
      <c r="D2015" s="35">
        <v>7</v>
      </c>
      <c r="E2015" s="35">
        <v>2015</v>
      </c>
      <c r="F2015" s="35">
        <v>8.4700000000000011E-2</v>
      </c>
      <c r="G2015" s="35">
        <v>0.92</v>
      </c>
      <c r="H2015" s="35">
        <v>1.36</v>
      </c>
      <c r="I2015" s="35">
        <v>0.01</v>
      </c>
      <c r="J2015" s="43">
        <f t="shared" si="539"/>
        <v>9.1999999999999998E-3</v>
      </c>
      <c r="K2015" s="35">
        <v>185.97287169999998</v>
      </c>
    </row>
    <row r="2016" spans="2:11" x14ac:dyDescent="0.25">
      <c r="B2016" s="35" t="str">
        <f t="shared" si="538"/>
        <v>C1_7_2016</v>
      </c>
      <c r="C2016" s="35" t="s">
        <v>74</v>
      </c>
      <c r="D2016" s="35">
        <v>7</v>
      </c>
      <c r="E2016" s="35">
        <v>2016</v>
      </c>
      <c r="F2016" s="35">
        <v>8.4700000000000011E-2</v>
      </c>
      <c r="G2016" s="35">
        <v>0.92</v>
      </c>
      <c r="H2016" s="35">
        <v>1.36</v>
      </c>
      <c r="I2016" s="35">
        <v>0.01</v>
      </c>
      <c r="J2016" s="43">
        <f t="shared" si="539"/>
        <v>9.1999999999999998E-3</v>
      </c>
      <c r="K2016" s="35">
        <v>185.97287169999998</v>
      </c>
    </row>
    <row r="2017" spans="2:11" x14ac:dyDescent="0.25">
      <c r="B2017" s="35" t="str">
        <f t="shared" si="538"/>
        <v>C1_7_2017</v>
      </c>
      <c r="C2017" s="35" t="s">
        <v>74</v>
      </c>
      <c r="D2017" s="35">
        <v>7</v>
      </c>
      <c r="E2017" s="35">
        <v>2017</v>
      </c>
      <c r="F2017" s="35">
        <v>8.4700000000000011E-2</v>
      </c>
      <c r="G2017" s="35">
        <v>0.92</v>
      </c>
      <c r="H2017" s="35">
        <v>1.36</v>
      </c>
      <c r="I2017" s="35">
        <v>0.01</v>
      </c>
      <c r="J2017" s="43">
        <f t="shared" si="539"/>
        <v>9.1999999999999998E-3</v>
      </c>
      <c r="K2017" s="35">
        <v>185.97287169999998</v>
      </c>
    </row>
    <row r="2018" spans="2:11" x14ac:dyDescent="0.25">
      <c r="B2018" s="35" t="str">
        <f t="shared" si="538"/>
        <v>C1_7_2018</v>
      </c>
      <c r="C2018" s="35" t="s">
        <v>74</v>
      </c>
      <c r="D2018" s="35">
        <v>7</v>
      </c>
      <c r="E2018" s="35">
        <v>2018</v>
      </c>
      <c r="F2018" s="35">
        <v>8.4700000000000011E-2</v>
      </c>
      <c r="G2018" s="35">
        <v>0.92</v>
      </c>
      <c r="H2018" s="35">
        <v>1.36</v>
      </c>
      <c r="I2018" s="35">
        <v>0.01</v>
      </c>
      <c r="J2018" s="43">
        <f t="shared" si="539"/>
        <v>9.1999999999999998E-3</v>
      </c>
      <c r="K2018" s="35">
        <v>185.97287169999998</v>
      </c>
    </row>
    <row r="2019" spans="2:11" x14ac:dyDescent="0.25">
      <c r="B2019" s="35" t="str">
        <f t="shared" si="538"/>
        <v>C1_7_2019</v>
      </c>
      <c r="C2019" s="35" t="s">
        <v>74</v>
      </c>
      <c r="D2019" s="35">
        <v>7</v>
      </c>
      <c r="E2019" s="35">
        <v>2019</v>
      </c>
      <c r="F2019" s="35">
        <v>8.4700000000000011E-2</v>
      </c>
      <c r="G2019" s="35">
        <v>0.92</v>
      </c>
      <c r="H2019" s="35">
        <v>1.36</v>
      </c>
      <c r="I2019" s="35">
        <v>0.01</v>
      </c>
      <c r="J2019" s="43">
        <f t="shared" si="539"/>
        <v>9.1999999999999998E-3</v>
      </c>
      <c r="K2019" s="35">
        <v>185.97287169999998</v>
      </c>
    </row>
    <row r="2020" spans="2:11" x14ac:dyDescent="0.25">
      <c r="B2020" s="35" t="str">
        <f t="shared" si="538"/>
        <v>C1_7_2020</v>
      </c>
      <c r="C2020" s="35" t="s">
        <v>74</v>
      </c>
      <c r="D2020" s="35">
        <v>7</v>
      </c>
      <c r="E2020" s="35">
        <v>2020</v>
      </c>
      <c r="F2020" s="35">
        <v>8.4700000000000011E-2</v>
      </c>
      <c r="G2020" s="35">
        <v>0.92</v>
      </c>
      <c r="H2020" s="35">
        <v>1.36</v>
      </c>
      <c r="I2020" s="35">
        <v>0.01</v>
      </c>
      <c r="J2020" s="43">
        <f t="shared" si="539"/>
        <v>9.1999999999999998E-3</v>
      </c>
      <c r="K2020" s="35">
        <v>185.97287169999998</v>
      </c>
    </row>
    <row r="2021" spans="2:11" x14ac:dyDescent="0.25">
      <c r="B2021" s="35" t="str">
        <f t="shared" si="538"/>
        <v>C1_7_2040</v>
      </c>
      <c r="C2021" s="35" t="s">
        <v>74</v>
      </c>
      <c r="D2021" s="35">
        <v>7</v>
      </c>
      <c r="E2021" s="35">
        <v>2040</v>
      </c>
      <c r="F2021" s="35">
        <v>6.0499999999999998E-2</v>
      </c>
      <c r="G2021" s="35">
        <v>0.92</v>
      </c>
      <c r="H2021" s="35">
        <v>0.27</v>
      </c>
      <c r="I2021" s="35">
        <v>0.01</v>
      </c>
      <c r="J2021" s="43">
        <f t="shared" si="539"/>
        <v>9.1999999999999998E-3</v>
      </c>
      <c r="K2021" s="35">
        <v>185.97287169999998</v>
      </c>
    </row>
    <row r="2022" spans="2:11" x14ac:dyDescent="0.25">
      <c r="B2022" s="35" t="str">
        <f t="shared" si="538"/>
        <v>C1_8_1969</v>
      </c>
      <c r="C2022" s="35" t="s">
        <v>74</v>
      </c>
      <c r="D2022" s="35">
        <v>8</v>
      </c>
      <c r="E2022" s="35">
        <v>1969</v>
      </c>
      <c r="F2022" s="35">
        <v>1.5246</v>
      </c>
      <c r="G2022" s="35">
        <v>4.2</v>
      </c>
      <c r="H2022" s="35">
        <v>14</v>
      </c>
      <c r="I2022" s="35">
        <v>0.74</v>
      </c>
      <c r="J2022" s="43">
        <f t="shared" si="539"/>
        <v>0.68080000000000007</v>
      </c>
      <c r="K2022" s="35">
        <v>185.97287169999998</v>
      </c>
    </row>
    <row r="2023" spans="2:11" x14ac:dyDescent="0.25">
      <c r="B2023" s="35" t="str">
        <f t="shared" si="538"/>
        <v>C1_8_1970</v>
      </c>
      <c r="C2023" s="35" t="s">
        <v>74</v>
      </c>
      <c r="D2023" s="35">
        <v>8</v>
      </c>
      <c r="E2023" s="35">
        <v>1970</v>
      </c>
      <c r="F2023" s="35">
        <v>1.5246</v>
      </c>
      <c r="G2023" s="35">
        <v>4.2</v>
      </c>
      <c r="H2023" s="35">
        <v>14</v>
      </c>
      <c r="I2023" s="35">
        <v>0.74</v>
      </c>
      <c r="J2023" s="43">
        <f t="shared" si="539"/>
        <v>0.68080000000000007</v>
      </c>
      <c r="K2023" s="35">
        <v>185.97287169999998</v>
      </c>
    </row>
    <row r="2024" spans="2:11" x14ac:dyDescent="0.25">
      <c r="B2024" s="35" t="str">
        <f t="shared" si="538"/>
        <v>C1_8_1971</v>
      </c>
      <c r="C2024" s="35" t="s">
        <v>74</v>
      </c>
      <c r="D2024" s="35">
        <v>8</v>
      </c>
      <c r="E2024" s="35">
        <v>1971</v>
      </c>
      <c r="F2024" s="35">
        <v>1.2705</v>
      </c>
      <c r="G2024" s="35">
        <v>4.2</v>
      </c>
      <c r="H2024" s="35">
        <v>13</v>
      </c>
      <c r="I2024" s="35">
        <v>0.63</v>
      </c>
      <c r="J2024" s="43">
        <f t="shared" si="539"/>
        <v>0.5796</v>
      </c>
      <c r="K2024" s="35">
        <v>185.97287169999998</v>
      </c>
    </row>
    <row r="2025" spans="2:11" x14ac:dyDescent="0.25">
      <c r="B2025" s="35" t="str">
        <f t="shared" si="538"/>
        <v>C1_8_1972</v>
      </c>
      <c r="C2025" s="35" t="s">
        <v>74</v>
      </c>
      <c r="D2025" s="35">
        <v>8</v>
      </c>
      <c r="E2025" s="35">
        <v>1972</v>
      </c>
      <c r="F2025" s="35">
        <v>1.2705</v>
      </c>
      <c r="G2025" s="35">
        <v>4.2</v>
      </c>
      <c r="H2025" s="35">
        <v>13</v>
      </c>
      <c r="I2025" s="35">
        <v>0.63</v>
      </c>
      <c r="J2025" s="43">
        <f t="shared" si="539"/>
        <v>0.5796</v>
      </c>
      <c r="K2025" s="35">
        <v>185.97287169999998</v>
      </c>
    </row>
    <row r="2026" spans="2:11" x14ac:dyDescent="0.25">
      <c r="B2026" s="35" t="str">
        <f t="shared" si="538"/>
        <v>C1_8_1973</v>
      </c>
      <c r="C2026" s="35" t="s">
        <v>74</v>
      </c>
      <c r="D2026" s="35">
        <v>8</v>
      </c>
      <c r="E2026" s="35">
        <v>1973</v>
      </c>
      <c r="F2026" s="35">
        <v>1.2705</v>
      </c>
      <c r="G2026" s="35">
        <v>4.2</v>
      </c>
      <c r="H2026" s="35">
        <v>13</v>
      </c>
      <c r="I2026" s="35">
        <v>0.63</v>
      </c>
      <c r="J2026" s="43">
        <f t="shared" si="539"/>
        <v>0.5796</v>
      </c>
      <c r="K2026" s="35">
        <v>185.97287169999998</v>
      </c>
    </row>
    <row r="2027" spans="2:11" x14ac:dyDescent="0.25">
      <c r="B2027" s="35" t="str">
        <f t="shared" si="538"/>
        <v>C1_8_1974</v>
      </c>
      <c r="C2027" s="35" t="s">
        <v>74</v>
      </c>
      <c r="D2027" s="35">
        <v>8</v>
      </c>
      <c r="E2027" s="35">
        <v>1974</v>
      </c>
      <c r="F2027" s="35">
        <v>1.2705</v>
      </c>
      <c r="G2027" s="35">
        <v>4.2</v>
      </c>
      <c r="H2027" s="35">
        <v>13</v>
      </c>
      <c r="I2027" s="35">
        <v>0.63</v>
      </c>
      <c r="J2027" s="43">
        <f t="shared" si="539"/>
        <v>0.5796</v>
      </c>
      <c r="K2027" s="35">
        <v>185.97287169999998</v>
      </c>
    </row>
    <row r="2028" spans="2:11" x14ac:dyDescent="0.25">
      <c r="B2028" s="35" t="str">
        <f t="shared" si="538"/>
        <v>C1_8_1975</v>
      </c>
      <c r="C2028" s="35" t="s">
        <v>74</v>
      </c>
      <c r="D2028" s="35">
        <v>8</v>
      </c>
      <c r="E2028" s="35">
        <v>1975</v>
      </c>
      <c r="F2028" s="35">
        <v>1.2705</v>
      </c>
      <c r="G2028" s="35">
        <v>4.2</v>
      </c>
      <c r="H2028" s="35">
        <v>13</v>
      </c>
      <c r="I2028" s="35">
        <v>0.63</v>
      </c>
      <c r="J2028" s="43">
        <f t="shared" si="539"/>
        <v>0.5796</v>
      </c>
      <c r="K2028" s="35">
        <v>185.97287169999998</v>
      </c>
    </row>
    <row r="2029" spans="2:11" x14ac:dyDescent="0.25">
      <c r="B2029" s="35" t="str">
        <f t="shared" si="538"/>
        <v>C1_8_1976</v>
      </c>
      <c r="C2029" s="35" t="s">
        <v>74</v>
      </c>
      <c r="D2029" s="35">
        <v>8</v>
      </c>
      <c r="E2029" s="35">
        <v>1976</v>
      </c>
      <c r="F2029" s="35">
        <v>1.2705</v>
      </c>
      <c r="G2029" s="35">
        <v>4.2</v>
      </c>
      <c r="H2029" s="35">
        <v>13</v>
      </c>
      <c r="I2029" s="35">
        <v>0.63</v>
      </c>
      <c r="J2029" s="43">
        <f t="shared" si="539"/>
        <v>0.5796</v>
      </c>
      <c r="K2029" s="35">
        <v>185.97287169999998</v>
      </c>
    </row>
    <row r="2030" spans="2:11" x14ac:dyDescent="0.25">
      <c r="B2030" s="35" t="str">
        <f t="shared" si="538"/>
        <v>C1_8_1977</v>
      </c>
      <c r="C2030" s="35" t="s">
        <v>74</v>
      </c>
      <c r="D2030" s="35">
        <v>8</v>
      </c>
      <c r="E2030" s="35">
        <v>1977</v>
      </c>
      <c r="F2030" s="35">
        <v>1.2705</v>
      </c>
      <c r="G2030" s="35">
        <v>4.2</v>
      </c>
      <c r="H2030" s="35">
        <v>13</v>
      </c>
      <c r="I2030" s="35">
        <v>0.63</v>
      </c>
      <c r="J2030" s="43">
        <f t="shared" si="539"/>
        <v>0.5796</v>
      </c>
      <c r="K2030" s="35">
        <v>185.97287169999998</v>
      </c>
    </row>
    <row r="2031" spans="2:11" x14ac:dyDescent="0.25">
      <c r="B2031" s="35" t="str">
        <f t="shared" si="538"/>
        <v>C1_8_1978</v>
      </c>
      <c r="C2031" s="35" t="s">
        <v>74</v>
      </c>
      <c r="D2031" s="35">
        <v>8</v>
      </c>
      <c r="E2031" s="35">
        <v>1978</v>
      </c>
      <c r="F2031" s="35">
        <v>1.2705</v>
      </c>
      <c r="G2031" s="35">
        <v>4.2</v>
      </c>
      <c r="H2031" s="35">
        <v>13</v>
      </c>
      <c r="I2031" s="35">
        <v>0.63</v>
      </c>
      <c r="J2031" s="43">
        <f t="shared" si="539"/>
        <v>0.5796</v>
      </c>
      <c r="K2031" s="35">
        <v>185.97287169999998</v>
      </c>
    </row>
    <row r="2032" spans="2:11" x14ac:dyDescent="0.25">
      <c r="B2032" s="35" t="str">
        <f t="shared" si="538"/>
        <v>C1_8_1979</v>
      </c>
      <c r="C2032" s="35" t="s">
        <v>74</v>
      </c>
      <c r="D2032" s="35">
        <v>8</v>
      </c>
      <c r="E2032" s="35">
        <v>1979</v>
      </c>
      <c r="F2032" s="35">
        <v>1.1495</v>
      </c>
      <c r="G2032" s="35">
        <v>4.2</v>
      </c>
      <c r="H2032" s="35">
        <v>12</v>
      </c>
      <c r="I2032" s="35">
        <v>0.53</v>
      </c>
      <c r="J2032" s="43">
        <f t="shared" si="539"/>
        <v>0.48760000000000003</v>
      </c>
      <c r="K2032" s="35">
        <v>185.97287169999998</v>
      </c>
    </row>
    <row r="2033" spans="2:11" x14ac:dyDescent="0.25">
      <c r="B2033" s="35" t="str">
        <f t="shared" si="538"/>
        <v>C1_8_1980</v>
      </c>
      <c r="C2033" s="35" t="s">
        <v>74</v>
      </c>
      <c r="D2033" s="35">
        <v>8</v>
      </c>
      <c r="E2033" s="35">
        <v>1980</v>
      </c>
      <c r="F2033" s="35">
        <v>1.1495</v>
      </c>
      <c r="G2033" s="35">
        <v>4.2</v>
      </c>
      <c r="H2033" s="35">
        <v>12</v>
      </c>
      <c r="I2033" s="35">
        <v>0.53</v>
      </c>
      <c r="J2033" s="43">
        <f t="shared" si="539"/>
        <v>0.48760000000000003</v>
      </c>
      <c r="K2033" s="35">
        <v>185.97287169999998</v>
      </c>
    </row>
    <row r="2034" spans="2:11" x14ac:dyDescent="0.25">
      <c r="B2034" s="35" t="str">
        <f t="shared" si="538"/>
        <v>C1_8_1981</v>
      </c>
      <c r="C2034" s="35" t="s">
        <v>74</v>
      </c>
      <c r="D2034" s="35">
        <v>8</v>
      </c>
      <c r="E2034" s="35">
        <v>1981</v>
      </c>
      <c r="F2034" s="35">
        <v>1.1495</v>
      </c>
      <c r="G2034" s="35">
        <v>4.2</v>
      </c>
      <c r="H2034" s="35">
        <v>12</v>
      </c>
      <c r="I2034" s="35">
        <v>0.53</v>
      </c>
      <c r="J2034" s="43">
        <f t="shared" si="539"/>
        <v>0.48760000000000003</v>
      </c>
      <c r="K2034" s="35">
        <v>185.97287169999998</v>
      </c>
    </row>
    <row r="2035" spans="2:11" x14ac:dyDescent="0.25">
      <c r="B2035" s="35" t="str">
        <f t="shared" si="538"/>
        <v>C1_8_1982</v>
      </c>
      <c r="C2035" s="35" t="s">
        <v>74</v>
      </c>
      <c r="D2035" s="35">
        <v>8</v>
      </c>
      <c r="E2035" s="35">
        <v>1982</v>
      </c>
      <c r="F2035" s="35">
        <v>1.1495</v>
      </c>
      <c r="G2035" s="35">
        <v>4.2</v>
      </c>
      <c r="H2035" s="35">
        <v>12</v>
      </c>
      <c r="I2035" s="35">
        <v>0.53</v>
      </c>
      <c r="J2035" s="43">
        <f t="shared" si="539"/>
        <v>0.48760000000000003</v>
      </c>
      <c r="K2035" s="35">
        <v>185.97287169999998</v>
      </c>
    </row>
    <row r="2036" spans="2:11" x14ac:dyDescent="0.25">
      <c r="B2036" s="35" t="str">
        <f t="shared" si="538"/>
        <v>C1_8_1983</v>
      </c>
      <c r="C2036" s="35" t="s">
        <v>74</v>
      </c>
      <c r="D2036" s="35">
        <v>8</v>
      </c>
      <c r="E2036" s="35">
        <v>1983</v>
      </c>
      <c r="F2036" s="35">
        <v>1.1495</v>
      </c>
      <c r="G2036" s="35">
        <v>4.2</v>
      </c>
      <c r="H2036" s="35">
        <v>12</v>
      </c>
      <c r="I2036" s="35">
        <v>0.53</v>
      </c>
      <c r="J2036" s="43">
        <f t="shared" si="539"/>
        <v>0.48760000000000003</v>
      </c>
      <c r="K2036" s="35">
        <v>185.97287169999998</v>
      </c>
    </row>
    <row r="2037" spans="2:11" x14ac:dyDescent="0.25">
      <c r="B2037" s="35" t="str">
        <f t="shared" si="538"/>
        <v>C1_8_1984</v>
      </c>
      <c r="C2037" s="35" t="s">
        <v>74</v>
      </c>
      <c r="D2037" s="35">
        <v>8</v>
      </c>
      <c r="E2037" s="35">
        <v>1984</v>
      </c>
      <c r="F2037" s="35">
        <v>1.089</v>
      </c>
      <c r="G2037" s="35">
        <v>4.2</v>
      </c>
      <c r="H2037" s="35">
        <v>11</v>
      </c>
      <c r="I2037" s="35">
        <v>0.53</v>
      </c>
      <c r="J2037" s="43">
        <f t="shared" si="539"/>
        <v>0.48760000000000003</v>
      </c>
      <c r="K2037" s="35">
        <v>185.97287169999998</v>
      </c>
    </row>
    <row r="2038" spans="2:11" x14ac:dyDescent="0.25">
      <c r="B2038" s="35" t="str">
        <f t="shared" si="538"/>
        <v>C1_8_1985</v>
      </c>
      <c r="C2038" s="35" t="s">
        <v>74</v>
      </c>
      <c r="D2038" s="35">
        <v>8</v>
      </c>
      <c r="E2038" s="35">
        <v>1985</v>
      </c>
      <c r="F2038" s="35">
        <v>1.089</v>
      </c>
      <c r="G2038" s="35">
        <v>4.2</v>
      </c>
      <c r="H2038" s="35">
        <v>11</v>
      </c>
      <c r="I2038" s="35">
        <v>0.53</v>
      </c>
      <c r="J2038" s="43">
        <f t="shared" si="539"/>
        <v>0.48760000000000003</v>
      </c>
      <c r="K2038" s="35">
        <v>185.97287169999998</v>
      </c>
    </row>
    <row r="2039" spans="2:11" x14ac:dyDescent="0.25">
      <c r="B2039" s="35" t="str">
        <f t="shared" si="538"/>
        <v>C1_8_1986</v>
      </c>
      <c r="C2039" s="35" t="s">
        <v>74</v>
      </c>
      <c r="D2039" s="35">
        <v>8</v>
      </c>
      <c r="E2039" s="35">
        <v>1986</v>
      </c>
      <c r="F2039" s="35">
        <v>1.089</v>
      </c>
      <c r="G2039" s="35">
        <v>4.2</v>
      </c>
      <c r="H2039" s="35">
        <v>11</v>
      </c>
      <c r="I2039" s="35">
        <v>0.53</v>
      </c>
      <c r="J2039" s="43">
        <f t="shared" si="539"/>
        <v>0.48760000000000003</v>
      </c>
      <c r="K2039" s="35">
        <v>185.97287169999998</v>
      </c>
    </row>
    <row r="2040" spans="2:11" x14ac:dyDescent="0.25">
      <c r="B2040" s="35" t="str">
        <f t="shared" si="538"/>
        <v>C1_8_1987</v>
      </c>
      <c r="C2040" s="35" t="s">
        <v>74</v>
      </c>
      <c r="D2040" s="35">
        <v>8</v>
      </c>
      <c r="E2040" s="35">
        <v>1987</v>
      </c>
      <c r="F2040" s="35">
        <v>1.0164</v>
      </c>
      <c r="G2040" s="35">
        <v>4.0999999999999996</v>
      </c>
      <c r="H2040" s="35">
        <v>11</v>
      </c>
      <c r="I2040" s="35">
        <v>0.53</v>
      </c>
      <c r="J2040" s="43">
        <f t="shared" si="539"/>
        <v>0.48760000000000003</v>
      </c>
      <c r="K2040" s="35">
        <v>185.97287169999998</v>
      </c>
    </row>
    <row r="2041" spans="2:11" x14ac:dyDescent="0.25">
      <c r="B2041" s="35" t="str">
        <f t="shared" si="538"/>
        <v>C1_8_1988</v>
      </c>
      <c r="C2041" s="35" t="s">
        <v>74</v>
      </c>
      <c r="D2041" s="35">
        <v>8</v>
      </c>
      <c r="E2041" s="35">
        <v>1988</v>
      </c>
      <c r="F2041" s="35">
        <v>1.0164</v>
      </c>
      <c r="G2041" s="35">
        <v>4.0999999999999996</v>
      </c>
      <c r="H2041" s="35">
        <v>11</v>
      </c>
      <c r="I2041" s="35">
        <v>0.53</v>
      </c>
      <c r="J2041" s="43">
        <f t="shared" si="539"/>
        <v>0.48760000000000003</v>
      </c>
      <c r="K2041" s="35">
        <v>185.97287169999998</v>
      </c>
    </row>
    <row r="2042" spans="2:11" x14ac:dyDescent="0.25">
      <c r="B2042" s="35" t="str">
        <f t="shared" si="538"/>
        <v>C1_8_1989</v>
      </c>
      <c r="C2042" s="35" t="s">
        <v>74</v>
      </c>
      <c r="D2042" s="35">
        <v>8</v>
      </c>
      <c r="E2042" s="35">
        <v>1989</v>
      </c>
      <c r="F2042" s="35">
        <v>1.0164</v>
      </c>
      <c r="G2042" s="35">
        <v>4.0999999999999996</v>
      </c>
      <c r="H2042" s="35">
        <v>11</v>
      </c>
      <c r="I2042" s="35">
        <v>0.53</v>
      </c>
      <c r="J2042" s="43">
        <f t="shared" si="539"/>
        <v>0.48760000000000003</v>
      </c>
      <c r="K2042" s="35">
        <v>185.97287169999998</v>
      </c>
    </row>
    <row r="2043" spans="2:11" x14ac:dyDescent="0.25">
      <c r="B2043" s="35" t="str">
        <f t="shared" si="538"/>
        <v>C1_8_1990</v>
      </c>
      <c r="C2043" s="35" t="s">
        <v>74</v>
      </c>
      <c r="D2043" s="35">
        <v>8</v>
      </c>
      <c r="E2043" s="35">
        <v>1990</v>
      </c>
      <c r="F2043" s="35">
        <v>1.0164</v>
      </c>
      <c r="G2043" s="35">
        <v>4.0999999999999996</v>
      </c>
      <c r="H2043" s="35">
        <v>11</v>
      </c>
      <c r="I2043" s="35">
        <v>0.53</v>
      </c>
      <c r="J2043" s="43">
        <f t="shared" si="539"/>
        <v>0.48760000000000003</v>
      </c>
      <c r="K2043" s="35">
        <v>185.97287169999998</v>
      </c>
    </row>
    <row r="2044" spans="2:11" x14ac:dyDescent="0.25">
      <c r="B2044" s="35" t="str">
        <f t="shared" si="538"/>
        <v>C1_8_1991</v>
      </c>
      <c r="C2044" s="35" t="s">
        <v>74</v>
      </c>
      <c r="D2044" s="35">
        <v>8</v>
      </c>
      <c r="E2044" s="35">
        <v>1991</v>
      </c>
      <c r="F2044" s="35">
        <v>1.0164</v>
      </c>
      <c r="G2044" s="35">
        <v>4.0999999999999996</v>
      </c>
      <c r="H2044" s="35">
        <v>11</v>
      </c>
      <c r="I2044" s="35">
        <v>0.53</v>
      </c>
      <c r="J2044" s="43">
        <f t="shared" si="539"/>
        <v>0.48760000000000003</v>
      </c>
      <c r="K2044" s="35">
        <v>185.97287169999998</v>
      </c>
    </row>
    <row r="2045" spans="2:11" x14ac:dyDescent="0.25">
      <c r="B2045" s="35" t="str">
        <f t="shared" si="538"/>
        <v>C1_8_1992</v>
      </c>
      <c r="C2045" s="35" t="s">
        <v>74</v>
      </c>
      <c r="D2045" s="35">
        <v>8</v>
      </c>
      <c r="E2045" s="35">
        <v>1992</v>
      </c>
      <c r="F2045" s="35">
        <v>1.0164</v>
      </c>
      <c r="G2045" s="35">
        <v>4.0999999999999996</v>
      </c>
      <c r="H2045" s="35">
        <v>11</v>
      </c>
      <c r="I2045" s="35">
        <v>0.53</v>
      </c>
      <c r="J2045" s="43">
        <f t="shared" si="539"/>
        <v>0.48760000000000003</v>
      </c>
      <c r="K2045" s="35">
        <v>185.97287169999998</v>
      </c>
    </row>
    <row r="2046" spans="2:11" x14ac:dyDescent="0.25">
      <c r="B2046" s="35" t="str">
        <f t="shared" si="538"/>
        <v>C1_8_1993</v>
      </c>
      <c r="C2046" s="35" t="s">
        <v>74</v>
      </c>
      <c r="D2046" s="35">
        <v>8</v>
      </c>
      <c r="E2046" s="35">
        <v>1993</v>
      </c>
      <c r="F2046" s="35">
        <v>1.0164</v>
      </c>
      <c r="G2046" s="35">
        <v>4.0999999999999996</v>
      </c>
      <c r="H2046" s="35">
        <v>11</v>
      </c>
      <c r="I2046" s="35">
        <v>0.53</v>
      </c>
      <c r="J2046" s="43">
        <f t="shared" si="539"/>
        <v>0.48760000000000003</v>
      </c>
      <c r="K2046" s="35">
        <v>185.97287169999998</v>
      </c>
    </row>
    <row r="2047" spans="2:11" x14ac:dyDescent="0.25">
      <c r="B2047" s="35" t="str">
        <f t="shared" si="538"/>
        <v>C1_8_1994</v>
      </c>
      <c r="C2047" s="35" t="s">
        <v>74</v>
      </c>
      <c r="D2047" s="35">
        <v>8</v>
      </c>
      <c r="E2047" s="35">
        <v>1994</v>
      </c>
      <c r="F2047" s="35">
        <v>1.0164</v>
      </c>
      <c r="G2047" s="35">
        <v>4.0999999999999996</v>
      </c>
      <c r="H2047" s="35">
        <v>11</v>
      </c>
      <c r="I2047" s="35">
        <v>0.53</v>
      </c>
      <c r="J2047" s="43">
        <f t="shared" si="539"/>
        <v>0.48760000000000003</v>
      </c>
      <c r="K2047" s="35">
        <v>185.97287169999998</v>
      </c>
    </row>
    <row r="2048" spans="2:11" x14ac:dyDescent="0.25">
      <c r="B2048" s="35" t="str">
        <f t="shared" si="538"/>
        <v>C1_8_1995</v>
      </c>
      <c r="C2048" s="35" t="s">
        <v>74</v>
      </c>
      <c r="D2048" s="35">
        <v>8</v>
      </c>
      <c r="E2048" s="35">
        <v>1995</v>
      </c>
      <c r="F2048" s="35">
        <v>0.82280000000000009</v>
      </c>
      <c r="G2048" s="35">
        <v>2.7</v>
      </c>
      <c r="H2048" s="35">
        <v>8.17</v>
      </c>
      <c r="I2048" s="35">
        <v>0.38</v>
      </c>
      <c r="J2048" s="43">
        <f t="shared" si="539"/>
        <v>0.34960000000000002</v>
      </c>
      <c r="K2048" s="35">
        <v>185.97287169999998</v>
      </c>
    </row>
    <row r="2049" spans="2:11" x14ac:dyDescent="0.25">
      <c r="B2049" s="35" t="str">
        <f t="shared" si="538"/>
        <v>C1_8_1996</v>
      </c>
      <c r="C2049" s="35" t="s">
        <v>74</v>
      </c>
      <c r="D2049" s="35">
        <v>8</v>
      </c>
      <c r="E2049" s="35">
        <v>1996</v>
      </c>
      <c r="F2049" s="35">
        <v>0.82280000000000009</v>
      </c>
      <c r="G2049" s="35">
        <v>2.7</v>
      </c>
      <c r="H2049" s="35">
        <v>8.17</v>
      </c>
      <c r="I2049" s="35">
        <v>0.38</v>
      </c>
      <c r="J2049" s="43">
        <f t="shared" si="539"/>
        <v>0.34960000000000002</v>
      </c>
      <c r="K2049" s="35">
        <v>185.97287169999998</v>
      </c>
    </row>
    <row r="2050" spans="2:11" x14ac:dyDescent="0.25">
      <c r="B2050" s="35" t="str">
        <f t="shared" si="538"/>
        <v>C1_8_1997</v>
      </c>
      <c r="C2050" s="35" t="s">
        <v>74</v>
      </c>
      <c r="D2050" s="35">
        <v>8</v>
      </c>
      <c r="E2050" s="35">
        <v>1997</v>
      </c>
      <c r="F2050" s="35">
        <v>0.82280000000000009</v>
      </c>
      <c r="G2050" s="35">
        <v>2.7</v>
      </c>
      <c r="H2050" s="35">
        <v>8.17</v>
      </c>
      <c r="I2050" s="35">
        <v>0.38</v>
      </c>
      <c r="J2050" s="43">
        <f t="shared" si="539"/>
        <v>0.34960000000000002</v>
      </c>
      <c r="K2050" s="35">
        <v>185.97287169999998</v>
      </c>
    </row>
    <row r="2051" spans="2:11" x14ac:dyDescent="0.25">
      <c r="B2051" s="35" t="str">
        <f t="shared" si="538"/>
        <v>C1_8_1998</v>
      </c>
      <c r="C2051" s="35" t="s">
        <v>74</v>
      </c>
      <c r="D2051" s="35">
        <v>8</v>
      </c>
      <c r="E2051" s="35">
        <v>1998</v>
      </c>
      <c r="F2051" s="35">
        <v>0.82280000000000009</v>
      </c>
      <c r="G2051" s="35">
        <v>2.7</v>
      </c>
      <c r="H2051" s="35">
        <v>8.17</v>
      </c>
      <c r="I2051" s="35">
        <v>0.38</v>
      </c>
      <c r="J2051" s="43">
        <f t="shared" si="539"/>
        <v>0.34960000000000002</v>
      </c>
      <c r="K2051" s="35">
        <v>185.97287169999998</v>
      </c>
    </row>
    <row r="2052" spans="2:11" x14ac:dyDescent="0.25">
      <c r="B2052" s="35" t="str">
        <f t="shared" si="538"/>
        <v>C1_8_1999</v>
      </c>
      <c r="C2052" s="35" t="s">
        <v>74</v>
      </c>
      <c r="D2052" s="35">
        <v>8</v>
      </c>
      <c r="E2052" s="35">
        <v>1999</v>
      </c>
      <c r="F2052" s="35">
        <v>0.82280000000000009</v>
      </c>
      <c r="G2052" s="35">
        <v>2.7</v>
      </c>
      <c r="H2052" s="35">
        <v>8.17</v>
      </c>
      <c r="I2052" s="35">
        <v>0.38</v>
      </c>
      <c r="J2052" s="43">
        <f t="shared" si="539"/>
        <v>0.34960000000000002</v>
      </c>
      <c r="K2052" s="35">
        <v>185.97287169999998</v>
      </c>
    </row>
    <row r="2053" spans="2:11" x14ac:dyDescent="0.25">
      <c r="B2053" s="35" t="str">
        <f t="shared" si="538"/>
        <v>C1_8_2000</v>
      </c>
      <c r="C2053" s="35" t="s">
        <v>74</v>
      </c>
      <c r="D2053" s="35">
        <v>8</v>
      </c>
      <c r="E2053" s="35">
        <v>2000</v>
      </c>
      <c r="F2053" s="35">
        <v>0.82280000000000009</v>
      </c>
      <c r="G2053" s="35">
        <v>2.7</v>
      </c>
      <c r="H2053" s="35">
        <v>8.17</v>
      </c>
      <c r="I2053" s="35">
        <v>0.38</v>
      </c>
      <c r="J2053" s="43">
        <f t="shared" si="539"/>
        <v>0.34960000000000002</v>
      </c>
      <c r="K2053" s="35">
        <v>185.97287169999998</v>
      </c>
    </row>
    <row r="2054" spans="2:11" x14ac:dyDescent="0.25">
      <c r="B2054" s="35" t="str">
        <f t="shared" si="538"/>
        <v>C1_8_2001</v>
      </c>
      <c r="C2054" s="35" t="s">
        <v>74</v>
      </c>
      <c r="D2054" s="35">
        <v>8</v>
      </c>
      <c r="E2054" s="35">
        <v>2001</v>
      </c>
      <c r="F2054" s="35">
        <v>0.38719999999999999</v>
      </c>
      <c r="G2054" s="35">
        <v>0.92</v>
      </c>
      <c r="H2054" s="35">
        <v>6.25</v>
      </c>
      <c r="I2054" s="35">
        <v>0.15</v>
      </c>
      <c r="J2054" s="43">
        <f t="shared" si="539"/>
        <v>0.13800000000000001</v>
      </c>
      <c r="K2054" s="35">
        <v>185.97287169999998</v>
      </c>
    </row>
    <row r="2055" spans="2:11" x14ac:dyDescent="0.25">
      <c r="B2055" s="35" t="str">
        <f t="shared" si="538"/>
        <v>C1_8_2002</v>
      </c>
      <c r="C2055" s="35" t="s">
        <v>74</v>
      </c>
      <c r="D2055" s="35">
        <v>8</v>
      </c>
      <c r="E2055" s="35">
        <v>2002</v>
      </c>
      <c r="F2055" s="35">
        <v>0.22989999999999999</v>
      </c>
      <c r="G2055" s="35">
        <v>0.92</v>
      </c>
      <c r="H2055" s="35">
        <v>4.95</v>
      </c>
      <c r="I2055" s="35">
        <v>0.12</v>
      </c>
      <c r="J2055" s="43">
        <f t="shared" si="539"/>
        <v>0.1104</v>
      </c>
      <c r="K2055" s="35">
        <v>185.97287169999998</v>
      </c>
    </row>
    <row r="2056" spans="2:11" x14ac:dyDescent="0.25">
      <c r="B2056" s="35" t="str">
        <f t="shared" si="538"/>
        <v>C1_8_2003</v>
      </c>
      <c r="C2056" s="35" t="s">
        <v>74</v>
      </c>
      <c r="D2056" s="35">
        <v>8</v>
      </c>
      <c r="E2056" s="35">
        <v>2003</v>
      </c>
      <c r="F2056" s="35">
        <v>0.16940000000000002</v>
      </c>
      <c r="G2056" s="35">
        <v>0.92</v>
      </c>
      <c r="H2056" s="35">
        <v>4.51</v>
      </c>
      <c r="I2056" s="35">
        <v>0.11</v>
      </c>
      <c r="J2056" s="43">
        <f t="shared" si="539"/>
        <v>0.1012</v>
      </c>
      <c r="K2056" s="35">
        <v>185.97287169999998</v>
      </c>
    </row>
    <row r="2057" spans="2:11" x14ac:dyDescent="0.25">
      <c r="B2057" s="35" t="str">
        <f t="shared" si="538"/>
        <v>C1_8_2004</v>
      </c>
      <c r="C2057" s="35" t="s">
        <v>74</v>
      </c>
      <c r="D2057" s="35">
        <v>8</v>
      </c>
      <c r="E2057" s="35">
        <v>2004</v>
      </c>
      <c r="F2057" s="35">
        <v>0.16940000000000002</v>
      </c>
      <c r="G2057" s="35">
        <v>0.92</v>
      </c>
      <c r="H2057" s="35">
        <v>4.51</v>
      </c>
      <c r="I2057" s="35">
        <v>0.11</v>
      </c>
      <c r="J2057" s="43">
        <f t="shared" si="539"/>
        <v>0.1012</v>
      </c>
      <c r="K2057" s="35">
        <v>185.97287169999998</v>
      </c>
    </row>
    <row r="2058" spans="2:11" x14ac:dyDescent="0.25">
      <c r="B2058" s="35" t="str">
        <f t="shared" ref="B2058:B2121" si="540">C2058&amp;"_"&amp;D2058&amp;"_"&amp;E2058</f>
        <v>C1_8_2005</v>
      </c>
      <c r="C2058" s="35" t="s">
        <v>74</v>
      </c>
      <c r="D2058" s="35">
        <v>8</v>
      </c>
      <c r="E2058" s="35">
        <v>2005</v>
      </c>
      <c r="F2058" s="35">
        <v>0.1452</v>
      </c>
      <c r="G2058" s="35">
        <v>0.92</v>
      </c>
      <c r="H2058" s="35">
        <v>4.29</v>
      </c>
      <c r="I2058" s="35">
        <v>0.11</v>
      </c>
      <c r="J2058" s="43">
        <f t="shared" ref="J2058:J2121" si="541">0.92*I2058</f>
        <v>0.1012</v>
      </c>
      <c r="K2058" s="35">
        <v>185.97287169999998</v>
      </c>
    </row>
    <row r="2059" spans="2:11" x14ac:dyDescent="0.25">
      <c r="B2059" s="35" t="str">
        <f t="shared" si="540"/>
        <v>C1_8_2006</v>
      </c>
      <c r="C2059" s="35" t="s">
        <v>74</v>
      </c>
      <c r="D2059" s="35">
        <v>8</v>
      </c>
      <c r="E2059" s="35">
        <v>2006</v>
      </c>
      <c r="F2059" s="35">
        <v>0.1452</v>
      </c>
      <c r="G2059" s="35">
        <v>0.92</v>
      </c>
      <c r="H2059" s="35">
        <v>4.29</v>
      </c>
      <c r="I2059" s="35">
        <v>0.11</v>
      </c>
      <c r="J2059" s="43">
        <f t="shared" si="541"/>
        <v>0.1012</v>
      </c>
      <c r="K2059" s="35">
        <v>185.97287169999998</v>
      </c>
    </row>
    <row r="2060" spans="2:11" x14ac:dyDescent="0.25">
      <c r="B2060" s="35" t="str">
        <f t="shared" si="540"/>
        <v>C1_8_2007</v>
      </c>
      <c r="C2060" s="35" t="s">
        <v>74</v>
      </c>
      <c r="D2060" s="35">
        <v>8</v>
      </c>
      <c r="E2060" s="35">
        <v>2007</v>
      </c>
      <c r="F2060" s="35">
        <v>0.1452</v>
      </c>
      <c r="G2060" s="35">
        <v>0.92</v>
      </c>
      <c r="H2060" s="35">
        <v>4.29</v>
      </c>
      <c r="I2060" s="35">
        <v>0.11</v>
      </c>
      <c r="J2060" s="43">
        <f t="shared" si="541"/>
        <v>0.1012</v>
      </c>
      <c r="K2060" s="35">
        <v>185.97287169999998</v>
      </c>
    </row>
    <row r="2061" spans="2:11" x14ac:dyDescent="0.25">
      <c r="B2061" s="35" t="str">
        <f t="shared" si="540"/>
        <v>C1_8_2008</v>
      </c>
      <c r="C2061" s="35" t="s">
        <v>74</v>
      </c>
      <c r="D2061" s="35">
        <v>8</v>
      </c>
      <c r="E2061" s="35">
        <v>2008</v>
      </c>
      <c r="F2061" s="35">
        <v>0.1452</v>
      </c>
      <c r="G2061" s="35">
        <v>0.92</v>
      </c>
      <c r="H2061" s="35">
        <v>4.29</v>
      </c>
      <c r="I2061" s="35">
        <v>0.11</v>
      </c>
      <c r="J2061" s="43">
        <f t="shared" si="541"/>
        <v>0.1012</v>
      </c>
      <c r="K2061" s="35">
        <v>185.97287169999998</v>
      </c>
    </row>
    <row r="2062" spans="2:11" x14ac:dyDescent="0.25">
      <c r="B2062" s="35" t="str">
        <f t="shared" si="540"/>
        <v>C1_8_2009</v>
      </c>
      <c r="C2062" s="35" t="s">
        <v>74</v>
      </c>
      <c r="D2062" s="35">
        <v>8</v>
      </c>
      <c r="E2062" s="35">
        <v>2009</v>
      </c>
      <c r="F2062" s="35">
        <v>0.1452</v>
      </c>
      <c r="G2062" s="35">
        <v>0.92</v>
      </c>
      <c r="H2062" s="35">
        <v>4.29</v>
      </c>
      <c r="I2062" s="35">
        <v>0.11</v>
      </c>
      <c r="J2062" s="43">
        <f t="shared" si="541"/>
        <v>0.1012</v>
      </c>
      <c r="K2062" s="35">
        <v>185.97287169999998</v>
      </c>
    </row>
    <row r="2063" spans="2:11" x14ac:dyDescent="0.25">
      <c r="B2063" s="35" t="str">
        <f t="shared" si="540"/>
        <v>C1_8_2010</v>
      </c>
      <c r="C2063" s="35" t="s">
        <v>74</v>
      </c>
      <c r="D2063" s="35">
        <v>8</v>
      </c>
      <c r="E2063" s="35">
        <v>2010</v>
      </c>
      <c r="F2063" s="35">
        <v>0.121</v>
      </c>
      <c r="G2063" s="35">
        <v>0.92</v>
      </c>
      <c r="H2063" s="35">
        <v>2.4500000000000002</v>
      </c>
      <c r="I2063" s="35">
        <v>0.11</v>
      </c>
      <c r="J2063" s="43">
        <f t="shared" si="541"/>
        <v>0.1012</v>
      </c>
      <c r="K2063" s="35">
        <v>185.97287169999998</v>
      </c>
    </row>
    <row r="2064" spans="2:11" x14ac:dyDescent="0.25">
      <c r="B2064" s="35" t="str">
        <f t="shared" si="540"/>
        <v>C1_8_2011</v>
      </c>
      <c r="C2064" s="35" t="s">
        <v>74</v>
      </c>
      <c r="D2064" s="35">
        <v>8</v>
      </c>
      <c r="E2064" s="35">
        <v>2011</v>
      </c>
      <c r="F2064" s="35">
        <v>0.121</v>
      </c>
      <c r="G2064" s="35">
        <v>0.92</v>
      </c>
      <c r="H2064" s="35">
        <v>2.4500000000000002</v>
      </c>
      <c r="I2064" s="35">
        <v>0.11</v>
      </c>
      <c r="J2064" s="43">
        <f t="shared" si="541"/>
        <v>0.1012</v>
      </c>
      <c r="K2064" s="35">
        <v>185.97287169999998</v>
      </c>
    </row>
    <row r="2065" spans="2:11" x14ac:dyDescent="0.25">
      <c r="B2065" s="35" t="str">
        <f t="shared" si="540"/>
        <v>C1_8_2012</v>
      </c>
      <c r="C2065" s="35" t="s">
        <v>74</v>
      </c>
      <c r="D2065" s="35">
        <v>8</v>
      </c>
      <c r="E2065" s="35">
        <v>2012</v>
      </c>
      <c r="F2065" s="35">
        <v>0.121</v>
      </c>
      <c r="G2065" s="35">
        <v>0.92</v>
      </c>
      <c r="H2065" s="35">
        <v>2.4500000000000002</v>
      </c>
      <c r="I2065" s="35">
        <v>0.11</v>
      </c>
      <c r="J2065" s="43">
        <f t="shared" si="541"/>
        <v>0.1012</v>
      </c>
      <c r="K2065" s="35">
        <v>185.97287169999998</v>
      </c>
    </row>
    <row r="2066" spans="2:11" x14ac:dyDescent="0.25">
      <c r="B2066" s="35" t="str">
        <f t="shared" si="540"/>
        <v>C1_8_2013</v>
      </c>
      <c r="C2066" s="35" t="s">
        <v>74</v>
      </c>
      <c r="D2066" s="35">
        <v>8</v>
      </c>
      <c r="E2066" s="35">
        <v>2013</v>
      </c>
      <c r="F2066" s="35">
        <v>8.4700000000000011E-2</v>
      </c>
      <c r="G2066" s="35">
        <v>0.92</v>
      </c>
      <c r="H2066" s="35">
        <v>1.36</v>
      </c>
      <c r="I2066" s="35">
        <v>0.01</v>
      </c>
      <c r="J2066" s="43">
        <f t="shared" si="541"/>
        <v>9.1999999999999998E-3</v>
      </c>
      <c r="K2066" s="35">
        <v>185.97287169999998</v>
      </c>
    </row>
    <row r="2067" spans="2:11" x14ac:dyDescent="0.25">
      <c r="B2067" s="35" t="str">
        <f t="shared" si="540"/>
        <v>C1_8_2014</v>
      </c>
      <c r="C2067" s="35" t="s">
        <v>74</v>
      </c>
      <c r="D2067" s="35">
        <v>8</v>
      </c>
      <c r="E2067" s="35">
        <v>2014</v>
      </c>
      <c r="F2067" s="35">
        <v>8.4700000000000011E-2</v>
      </c>
      <c r="G2067" s="35">
        <v>0.92</v>
      </c>
      <c r="H2067" s="35">
        <v>1.36</v>
      </c>
      <c r="I2067" s="35">
        <v>0.01</v>
      </c>
      <c r="J2067" s="43">
        <f t="shared" si="541"/>
        <v>9.1999999999999998E-3</v>
      </c>
      <c r="K2067" s="35">
        <v>185.97287169999998</v>
      </c>
    </row>
    <row r="2068" spans="2:11" x14ac:dyDescent="0.25">
      <c r="B2068" s="35" t="str">
        <f t="shared" si="540"/>
        <v>C1_8_2015</v>
      </c>
      <c r="C2068" s="35" t="s">
        <v>74</v>
      </c>
      <c r="D2068" s="35">
        <v>8</v>
      </c>
      <c r="E2068" s="35">
        <v>2015</v>
      </c>
      <c r="F2068" s="35">
        <v>8.4700000000000011E-2</v>
      </c>
      <c r="G2068" s="35">
        <v>0.92</v>
      </c>
      <c r="H2068" s="35">
        <v>1.36</v>
      </c>
      <c r="I2068" s="35">
        <v>0.01</v>
      </c>
      <c r="J2068" s="43">
        <f t="shared" si="541"/>
        <v>9.1999999999999998E-3</v>
      </c>
      <c r="K2068" s="35">
        <v>185.97287169999998</v>
      </c>
    </row>
    <row r="2069" spans="2:11" x14ac:dyDescent="0.25">
      <c r="B2069" s="35" t="str">
        <f t="shared" si="540"/>
        <v>C1_8_2016</v>
      </c>
      <c r="C2069" s="35" t="s">
        <v>74</v>
      </c>
      <c r="D2069" s="35">
        <v>8</v>
      </c>
      <c r="E2069" s="35">
        <v>2016</v>
      </c>
      <c r="F2069" s="35">
        <v>8.4700000000000011E-2</v>
      </c>
      <c r="G2069" s="35">
        <v>0.92</v>
      </c>
      <c r="H2069" s="35">
        <v>1.36</v>
      </c>
      <c r="I2069" s="35">
        <v>0.01</v>
      </c>
      <c r="J2069" s="43">
        <f t="shared" si="541"/>
        <v>9.1999999999999998E-3</v>
      </c>
      <c r="K2069" s="35">
        <v>185.97287169999998</v>
      </c>
    </row>
    <row r="2070" spans="2:11" x14ac:dyDescent="0.25">
      <c r="B2070" s="35" t="str">
        <f t="shared" si="540"/>
        <v>C1_8_2017</v>
      </c>
      <c r="C2070" s="35" t="s">
        <v>74</v>
      </c>
      <c r="D2070" s="35">
        <v>8</v>
      </c>
      <c r="E2070" s="35">
        <v>2017</v>
      </c>
      <c r="F2070" s="35">
        <v>8.4700000000000011E-2</v>
      </c>
      <c r="G2070" s="35">
        <v>0.92</v>
      </c>
      <c r="H2070" s="35">
        <v>1.36</v>
      </c>
      <c r="I2070" s="35">
        <v>0.01</v>
      </c>
      <c r="J2070" s="43">
        <f t="shared" si="541"/>
        <v>9.1999999999999998E-3</v>
      </c>
      <c r="K2070" s="35">
        <v>185.97287169999998</v>
      </c>
    </row>
    <row r="2071" spans="2:11" x14ac:dyDescent="0.25">
      <c r="B2071" s="35" t="str">
        <f t="shared" si="540"/>
        <v>C1_8_2018</v>
      </c>
      <c r="C2071" s="35" t="s">
        <v>74</v>
      </c>
      <c r="D2071" s="35">
        <v>8</v>
      </c>
      <c r="E2071" s="35">
        <v>2018</v>
      </c>
      <c r="F2071" s="35">
        <v>8.4700000000000011E-2</v>
      </c>
      <c r="G2071" s="35">
        <v>0.92</v>
      </c>
      <c r="H2071" s="35">
        <v>1.36</v>
      </c>
      <c r="I2071" s="35">
        <v>0.01</v>
      </c>
      <c r="J2071" s="43">
        <f t="shared" si="541"/>
        <v>9.1999999999999998E-3</v>
      </c>
      <c r="K2071" s="35">
        <v>185.97287169999998</v>
      </c>
    </row>
    <row r="2072" spans="2:11" x14ac:dyDescent="0.25">
      <c r="B2072" s="35" t="str">
        <f t="shared" si="540"/>
        <v>C1_8_2019</v>
      </c>
      <c r="C2072" s="35" t="s">
        <v>74</v>
      </c>
      <c r="D2072" s="35">
        <v>8</v>
      </c>
      <c r="E2072" s="35">
        <v>2019</v>
      </c>
      <c r="F2072" s="35">
        <v>8.4700000000000011E-2</v>
      </c>
      <c r="G2072" s="35">
        <v>0.92</v>
      </c>
      <c r="H2072" s="35">
        <v>1.36</v>
      </c>
      <c r="I2072" s="35">
        <v>0.01</v>
      </c>
      <c r="J2072" s="43">
        <f t="shared" si="541"/>
        <v>9.1999999999999998E-3</v>
      </c>
      <c r="K2072" s="35">
        <v>185.97287169999998</v>
      </c>
    </row>
    <row r="2073" spans="2:11" x14ac:dyDescent="0.25">
      <c r="B2073" s="35" t="str">
        <f t="shared" si="540"/>
        <v>C1_8_2020</v>
      </c>
      <c r="C2073" s="35" t="s">
        <v>74</v>
      </c>
      <c r="D2073" s="35">
        <v>8</v>
      </c>
      <c r="E2073" s="35">
        <v>2020</v>
      </c>
      <c r="F2073" s="35">
        <v>8.4700000000000011E-2</v>
      </c>
      <c r="G2073" s="35">
        <v>0.92</v>
      </c>
      <c r="H2073" s="35">
        <v>1.36</v>
      </c>
      <c r="I2073" s="35">
        <v>0.01</v>
      </c>
      <c r="J2073" s="43">
        <f t="shared" si="541"/>
        <v>9.1999999999999998E-3</v>
      </c>
      <c r="K2073" s="35">
        <v>185.97287169999998</v>
      </c>
    </row>
    <row r="2074" spans="2:11" x14ac:dyDescent="0.25">
      <c r="B2074" s="35" t="str">
        <f t="shared" si="540"/>
        <v>C1_8_2040</v>
      </c>
      <c r="C2074" s="35" t="s">
        <v>74</v>
      </c>
      <c r="D2074" s="35">
        <v>8</v>
      </c>
      <c r="E2074" s="35">
        <v>2040</v>
      </c>
      <c r="F2074" s="35">
        <v>6.0499999999999998E-2</v>
      </c>
      <c r="G2074" s="35">
        <v>0.92</v>
      </c>
      <c r="H2074" s="35">
        <v>0.27</v>
      </c>
      <c r="I2074" s="35">
        <v>0.01</v>
      </c>
      <c r="J2074" s="43">
        <f t="shared" si="541"/>
        <v>9.1999999999999998E-3</v>
      </c>
      <c r="K2074" s="35">
        <v>185.97287169999998</v>
      </c>
    </row>
    <row r="2075" spans="2:11" x14ac:dyDescent="0.25">
      <c r="B2075" s="35" t="str">
        <f t="shared" si="540"/>
        <v>C1_9_1969</v>
      </c>
      <c r="C2075" s="35" t="s">
        <v>74</v>
      </c>
      <c r="D2075" s="35">
        <v>9</v>
      </c>
      <c r="E2075" s="35">
        <v>1969</v>
      </c>
      <c r="F2075" s="35">
        <v>1.5246</v>
      </c>
      <c r="G2075" s="35">
        <v>4.2</v>
      </c>
      <c r="H2075" s="35">
        <v>14</v>
      </c>
      <c r="I2075" s="35">
        <v>0.74</v>
      </c>
      <c r="J2075" s="43">
        <f t="shared" si="541"/>
        <v>0.68080000000000007</v>
      </c>
      <c r="K2075" s="35">
        <v>185.97287169999998</v>
      </c>
    </row>
    <row r="2076" spans="2:11" x14ac:dyDescent="0.25">
      <c r="B2076" s="35" t="str">
        <f t="shared" si="540"/>
        <v>C1_9_1970</v>
      </c>
      <c r="C2076" s="35" t="s">
        <v>74</v>
      </c>
      <c r="D2076" s="35">
        <v>9</v>
      </c>
      <c r="E2076" s="35">
        <v>1970</v>
      </c>
      <c r="F2076" s="35">
        <v>1.5246</v>
      </c>
      <c r="G2076" s="35">
        <v>4.2</v>
      </c>
      <c r="H2076" s="35">
        <v>14</v>
      </c>
      <c r="I2076" s="35">
        <v>0.74</v>
      </c>
      <c r="J2076" s="43">
        <f t="shared" si="541"/>
        <v>0.68080000000000007</v>
      </c>
      <c r="K2076" s="35">
        <v>185.97287169999998</v>
      </c>
    </row>
    <row r="2077" spans="2:11" x14ac:dyDescent="0.25">
      <c r="B2077" s="35" t="str">
        <f t="shared" si="540"/>
        <v>C1_9_1971</v>
      </c>
      <c r="C2077" s="35" t="s">
        <v>74</v>
      </c>
      <c r="D2077" s="35">
        <v>9</v>
      </c>
      <c r="E2077" s="35">
        <v>1971</v>
      </c>
      <c r="F2077" s="35">
        <v>1.2705</v>
      </c>
      <c r="G2077" s="35">
        <v>4.2</v>
      </c>
      <c r="H2077" s="35">
        <v>13</v>
      </c>
      <c r="I2077" s="35">
        <v>0.63</v>
      </c>
      <c r="J2077" s="43">
        <f t="shared" si="541"/>
        <v>0.5796</v>
      </c>
      <c r="K2077" s="35">
        <v>185.97287169999998</v>
      </c>
    </row>
    <row r="2078" spans="2:11" x14ac:dyDescent="0.25">
      <c r="B2078" s="35" t="str">
        <f t="shared" si="540"/>
        <v>C1_9_1972</v>
      </c>
      <c r="C2078" s="35" t="s">
        <v>74</v>
      </c>
      <c r="D2078" s="35">
        <v>9</v>
      </c>
      <c r="E2078" s="35">
        <v>1972</v>
      </c>
      <c r="F2078" s="35">
        <v>1.2705</v>
      </c>
      <c r="G2078" s="35">
        <v>4.2</v>
      </c>
      <c r="H2078" s="35">
        <v>13</v>
      </c>
      <c r="I2078" s="35">
        <v>0.63</v>
      </c>
      <c r="J2078" s="43">
        <f t="shared" si="541"/>
        <v>0.5796</v>
      </c>
      <c r="K2078" s="35">
        <v>185.97287169999998</v>
      </c>
    </row>
    <row r="2079" spans="2:11" x14ac:dyDescent="0.25">
      <c r="B2079" s="35" t="str">
        <f t="shared" si="540"/>
        <v>C1_9_1973</v>
      </c>
      <c r="C2079" s="35" t="s">
        <v>74</v>
      </c>
      <c r="D2079" s="35">
        <v>9</v>
      </c>
      <c r="E2079" s="35">
        <v>1973</v>
      </c>
      <c r="F2079" s="35">
        <v>1.2705</v>
      </c>
      <c r="G2079" s="35">
        <v>4.2</v>
      </c>
      <c r="H2079" s="35">
        <v>13</v>
      </c>
      <c r="I2079" s="35">
        <v>0.63</v>
      </c>
      <c r="J2079" s="43">
        <f t="shared" si="541"/>
        <v>0.5796</v>
      </c>
      <c r="K2079" s="35">
        <v>185.97287169999998</v>
      </c>
    </row>
    <row r="2080" spans="2:11" x14ac:dyDescent="0.25">
      <c r="B2080" s="35" t="str">
        <f t="shared" si="540"/>
        <v>C1_9_1974</v>
      </c>
      <c r="C2080" s="35" t="s">
        <v>74</v>
      </c>
      <c r="D2080" s="35">
        <v>9</v>
      </c>
      <c r="E2080" s="35">
        <v>1974</v>
      </c>
      <c r="F2080" s="35">
        <v>1.2705</v>
      </c>
      <c r="G2080" s="35">
        <v>4.2</v>
      </c>
      <c r="H2080" s="35">
        <v>13</v>
      </c>
      <c r="I2080" s="35">
        <v>0.63</v>
      </c>
      <c r="J2080" s="43">
        <f t="shared" si="541"/>
        <v>0.5796</v>
      </c>
      <c r="K2080" s="35">
        <v>185.97287169999998</v>
      </c>
    </row>
    <row r="2081" spans="2:11" x14ac:dyDescent="0.25">
      <c r="B2081" s="35" t="str">
        <f t="shared" si="540"/>
        <v>C1_9_1975</v>
      </c>
      <c r="C2081" s="35" t="s">
        <v>74</v>
      </c>
      <c r="D2081" s="35">
        <v>9</v>
      </c>
      <c r="E2081" s="35">
        <v>1975</v>
      </c>
      <c r="F2081" s="35">
        <v>1.2705</v>
      </c>
      <c r="G2081" s="35">
        <v>4.2</v>
      </c>
      <c r="H2081" s="35">
        <v>13</v>
      </c>
      <c r="I2081" s="35">
        <v>0.63</v>
      </c>
      <c r="J2081" s="43">
        <f t="shared" si="541"/>
        <v>0.5796</v>
      </c>
      <c r="K2081" s="35">
        <v>185.97287169999998</v>
      </c>
    </row>
    <row r="2082" spans="2:11" x14ac:dyDescent="0.25">
      <c r="B2082" s="35" t="str">
        <f t="shared" si="540"/>
        <v>C1_9_1976</v>
      </c>
      <c r="C2082" s="35" t="s">
        <v>74</v>
      </c>
      <c r="D2082" s="35">
        <v>9</v>
      </c>
      <c r="E2082" s="35">
        <v>1976</v>
      </c>
      <c r="F2082" s="35">
        <v>1.2705</v>
      </c>
      <c r="G2082" s="35">
        <v>4.2</v>
      </c>
      <c r="H2082" s="35">
        <v>13</v>
      </c>
      <c r="I2082" s="35">
        <v>0.63</v>
      </c>
      <c r="J2082" s="43">
        <f t="shared" si="541"/>
        <v>0.5796</v>
      </c>
      <c r="K2082" s="35">
        <v>185.97287169999998</v>
      </c>
    </row>
    <row r="2083" spans="2:11" x14ac:dyDescent="0.25">
      <c r="B2083" s="35" t="str">
        <f t="shared" si="540"/>
        <v>C1_9_1977</v>
      </c>
      <c r="C2083" s="35" t="s">
        <v>74</v>
      </c>
      <c r="D2083" s="35">
        <v>9</v>
      </c>
      <c r="E2083" s="35">
        <v>1977</v>
      </c>
      <c r="F2083" s="35">
        <v>1.2705</v>
      </c>
      <c r="G2083" s="35">
        <v>4.2</v>
      </c>
      <c r="H2083" s="35">
        <v>13</v>
      </c>
      <c r="I2083" s="35">
        <v>0.63</v>
      </c>
      <c r="J2083" s="43">
        <f t="shared" si="541"/>
        <v>0.5796</v>
      </c>
      <c r="K2083" s="35">
        <v>185.97287169999998</v>
      </c>
    </row>
    <row r="2084" spans="2:11" x14ac:dyDescent="0.25">
      <c r="B2084" s="35" t="str">
        <f t="shared" si="540"/>
        <v>C1_9_1978</v>
      </c>
      <c r="C2084" s="35" t="s">
        <v>74</v>
      </c>
      <c r="D2084" s="35">
        <v>9</v>
      </c>
      <c r="E2084" s="35">
        <v>1978</v>
      </c>
      <c r="F2084" s="35">
        <v>1.2705</v>
      </c>
      <c r="G2084" s="35">
        <v>4.2</v>
      </c>
      <c r="H2084" s="35">
        <v>13</v>
      </c>
      <c r="I2084" s="35">
        <v>0.63</v>
      </c>
      <c r="J2084" s="43">
        <f t="shared" si="541"/>
        <v>0.5796</v>
      </c>
      <c r="K2084" s="35">
        <v>185.97287169999998</v>
      </c>
    </row>
    <row r="2085" spans="2:11" x14ac:dyDescent="0.25">
      <c r="B2085" s="35" t="str">
        <f t="shared" si="540"/>
        <v>C1_9_1979</v>
      </c>
      <c r="C2085" s="35" t="s">
        <v>74</v>
      </c>
      <c r="D2085" s="35">
        <v>9</v>
      </c>
      <c r="E2085" s="35">
        <v>1979</v>
      </c>
      <c r="F2085" s="35">
        <v>1.1495</v>
      </c>
      <c r="G2085" s="35">
        <v>4.2</v>
      </c>
      <c r="H2085" s="35">
        <v>12</v>
      </c>
      <c r="I2085" s="35">
        <v>0.53</v>
      </c>
      <c r="J2085" s="43">
        <f t="shared" si="541"/>
        <v>0.48760000000000003</v>
      </c>
      <c r="K2085" s="35">
        <v>185.97287169999998</v>
      </c>
    </row>
    <row r="2086" spans="2:11" x14ac:dyDescent="0.25">
      <c r="B2086" s="35" t="str">
        <f t="shared" si="540"/>
        <v>C1_9_1980</v>
      </c>
      <c r="C2086" s="35" t="s">
        <v>74</v>
      </c>
      <c r="D2086" s="35">
        <v>9</v>
      </c>
      <c r="E2086" s="35">
        <v>1980</v>
      </c>
      <c r="F2086" s="35">
        <v>1.1495</v>
      </c>
      <c r="G2086" s="35">
        <v>4.2</v>
      </c>
      <c r="H2086" s="35">
        <v>12</v>
      </c>
      <c r="I2086" s="35">
        <v>0.53</v>
      </c>
      <c r="J2086" s="43">
        <f t="shared" si="541"/>
        <v>0.48760000000000003</v>
      </c>
      <c r="K2086" s="35">
        <v>185.97287169999998</v>
      </c>
    </row>
    <row r="2087" spans="2:11" x14ac:dyDescent="0.25">
      <c r="B2087" s="35" t="str">
        <f t="shared" si="540"/>
        <v>C1_9_1981</v>
      </c>
      <c r="C2087" s="35" t="s">
        <v>74</v>
      </c>
      <c r="D2087" s="35">
        <v>9</v>
      </c>
      <c r="E2087" s="35">
        <v>1981</v>
      </c>
      <c r="F2087" s="35">
        <v>1.1495</v>
      </c>
      <c r="G2087" s="35">
        <v>4.2</v>
      </c>
      <c r="H2087" s="35">
        <v>12</v>
      </c>
      <c r="I2087" s="35">
        <v>0.53</v>
      </c>
      <c r="J2087" s="43">
        <f t="shared" si="541"/>
        <v>0.48760000000000003</v>
      </c>
      <c r="K2087" s="35">
        <v>185.97287169999998</v>
      </c>
    </row>
    <row r="2088" spans="2:11" x14ac:dyDescent="0.25">
      <c r="B2088" s="35" t="str">
        <f t="shared" si="540"/>
        <v>C1_9_1982</v>
      </c>
      <c r="C2088" s="35" t="s">
        <v>74</v>
      </c>
      <c r="D2088" s="35">
        <v>9</v>
      </c>
      <c r="E2088" s="35">
        <v>1982</v>
      </c>
      <c r="F2088" s="35">
        <v>1.1495</v>
      </c>
      <c r="G2088" s="35">
        <v>4.2</v>
      </c>
      <c r="H2088" s="35">
        <v>12</v>
      </c>
      <c r="I2088" s="35">
        <v>0.53</v>
      </c>
      <c r="J2088" s="43">
        <f t="shared" si="541"/>
        <v>0.48760000000000003</v>
      </c>
      <c r="K2088" s="35">
        <v>185.97287169999998</v>
      </c>
    </row>
    <row r="2089" spans="2:11" x14ac:dyDescent="0.25">
      <c r="B2089" s="35" t="str">
        <f t="shared" si="540"/>
        <v>C1_9_1983</v>
      </c>
      <c r="C2089" s="35" t="s">
        <v>74</v>
      </c>
      <c r="D2089" s="35">
        <v>9</v>
      </c>
      <c r="E2089" s="35">
        <v>1983</v>
      </c>
      <c r="F2089" s="35">
        <v>1.1495</v>
      </c>
      <c r="G2089" s="35">
        <v>4.2</v>
      </c>
      <c r="H2089" s="35">
        <v>12</v>
      </c>
      <c r="I2089" s="35">
        <v>0.53</v>
      </c>
      <c r="J2089" s="43">
        <f t="shared" si="541"/>
        <v>0.48760000000000003</v>
      </c>
      <c r="K2089" s="35">
        <v>185.97287169999998</v>
      </c>
    </row>
    <row r="2090" spans="2:11" x14ac:dyDescent="0.25">
      <c r="B2090" s="35" t="str">
        <f t="shared" si="540"/>
        <v>C1_9_1984</v>
      </c>
      <c r="C2090" s="35" t="s">
        <v>74</v>
      </c>
      <c r="D2090" s="35">
        <v>9</v>
      </c>
      <c r="E2090" s="35">
        <v>1984</v>
      </c>
      <c r="F2090" s="35">
        <v>1.089</v>
      </c>
      <c r="G2090" s="35">
        <v>4.2</v>
      </c>
      <c r="H2090" s="35">
        <v>11</v>
      </c>
      <c r="I2090" s="35">
        <v>0.53</v>
      </c>
      <c r="J2090" s="43">
        <f t="shared" si="541"/>
        <v>0.48760000000000003</v>
      </c>
      <c r="K2090" s="35">
        <v>185.97287169999998</v>
      </c>
    </row>
    <row r="2091" spans="2:11" x14ac:dyDescent="0.25">
      <c r="B2091" s="35" t="str">
        <f t="shared" si="540"/>
        <v>C1_9_1985</v>
      </c>
      <c r="C2091" s="35" t="s">
        <v>74</v>
      </c>
      <c r="D2091" s="35">
        <v>9</v>
      </c>
      <c r="E2091" s="35">
        <v>1985</v>
      </c>
      <c r="F2091" s="35">
        <v>1.089</v>
      </c>
      <c r="G2091" s="35">
        <v>4.2</v>
      </c>
      <c r="H2091" s="35">
        <v>11</v>
      </c>
      <c r="I2091" s="35">
        <v>0.53</v>
      </c>
      <c r="J2091" s="43">
        <f t="shared" si="541"/>
        <v>0.48760000000000003</v>
      </c>
      <c r="K2091" s="35">
        <v>185.97287169999998</v>
      </c>
    </row>
    <row r="2092" spans="2:11" x14ac:dyDescent="0.25">
      <c r="B2092" s="35" t="str">
        <f t="shared" si="540"/>
        <v>C1_9_1986</v>
      </c>
      <c r="C2092" s="35" t="s">
        <v>74</v>
      </c>
      <c r="D2092" s="35">
        <v>9</v>
      </c>
      <c r="E2092" s="35">
        <v>1986</v>
      </c>
      <c r="F2092" s="35">
        <v>1.089</v>
      </c>
      <c r="G2092" s="35">
        <v>4.2</v>
      </c>
      <c r="H2092" s="35">
        <v>11</v>
      </c>
      <c r="I2092" s="35">
        <v>0.53</v>
      </c>
      <c r="J2092" s="43">
        <f t="shared" si="541"/>
        <v>0.48760000000000003</v>
      </c>
      <c r="K2092" s="35">
        <v>185.97287169999998</v>
      </c>
    </row>
    <row r="2093" spans="2:11" x14ac:dyDescent="0.25">
      <c r="B2093" s="35" t="str">
        <f t="shared" si="540"/>
        <v>C1_9_1987</v>
      </c>
      <c r="C2093" s="35" t="s">
        <v>74</v>
      </c>
      <c r="D2093" s="35">
        <v>9</v>
      </c>
      <c r="E2093" s="35">
        <v>1987</v>
      </c>
      <c r="F2093" s="35">
        <v>1.0164</v>
      </c>
      <c r="G2093" s="35">
        <v>4.0999999999999996</v>
      </c>
      <c r="H2093" s="35">
        <v>11</v>
      </c>
      <c r="I2093" s="35">
        <v>0.53</v>
      </c>
      <c r="J2093" s="43">
        <f t="shared" si="541"/>
        <v>0.48760000000000003</v>
      </c>
      <c r="K2093" s="35">
        <v>185.97287169999998</v>
      </c>
    </row>
    <row r="2094" spans="2:11" x14ac:dyDescent="0.25">
      <c r="B2094" s="35" t="str">
        <f t="shared" si="540"/>
        <v>C1_9_1988</v>
      </c>
      <c r="C2094" s="35" t="s">
        <v>74</v>
      </c>
      <c r="D2094" s="35">
        <v>9</v>
      </c>
      <c r="E2094" s="35">
        <v>1988</v>
      </c>
      <c r="F2094" s="35">
        <v>1.0164</v>
      </c>
      <c r="G2094" s="35">
        <v>4.0999999999999996</v>
      </c>
      <c r="H2094" s="35">
        <v>11</v>
      </c>
      <c r="I2094" s="35">
        <v>0.53</v>
      </c>
      <c r="J2094" s="43">
        <f t="shared" si="541"/>
        <v>0.48760000000000003</v>
      </c>
      <c r="K2094" s="35">
        <v>185.97287169999998</v>
      </c>
    </row>
    <row r="2095" spans="2:11" x14ac:dyDescent="0.25">
      <c r="B2095" s="35" t="str">
        <f t="shared" si="540"/>
        <v>C1_9_1989</v>
      </c>
      <c r="C2095" s="35" t="s">
        <v>74</v>
      </c>
      <c r="D2095" s="35">
        <v>9</v>
      </c>
      <c r="E2095" s="35">
        <v>1989</v>
      </c>
      <c r="F2095" s="35">
        <v>1.0164</v>
      </c>
      <c r="G2095" s="35">
        <v>4.0999999999999996</v>
      </c>
      <c r="H2095" s="35">
        <v>11</v>
      </c>
      <c r="I2095" s="35">
        <v>0.53</v>
      </c>
      <c r="J2095" s="43">
        <f t="shared" si="541"/>
        <v>0.48760000000000003</v>
      </c>
      <c r="K2095" s="35">
        <v>185.97287169999998</v>
      </c>
    </row>
    <row r="2096" spans="2:11" x14ac:dyDescent="0.25">
      <c r="B2096" s="35" t="str">
        <f t="shared" si="540"/>
        <v>C1_9_1990</v>
      </c>
      <c r="C2096" s="35" t="s">
        <v>74</v>
      </c>
      <c r="D2096" s="35">
        <v>9</v>
      </c>
      <c r="E2096" s="35">
        <v>1990</v>
      </c>
      <c r="F2096" s="35">
        <v>1.0164</v>
      </c>
      <c r="G2096" s="35">
        <v>4.0999999999999996</v>
      </c>
      <c r="H2096" s="35">
        <v>11</v>
      </c>
      <c r="I2096" s="35">
        <v>0.53</v>
      </c>
      <c r="J2096" s="43">
        <f t="shared" si="541"/>
        <v>0.48760000000000003</v>
      </c>
      <c r="K2096" s="35">
        <v>185.97287169999998</v>
      </c>
    </row>
    <row r="2097" spans="2:11" x14ac:dyDescent="0.25">
      <c r="B2097" s="35" t="str">
        <f t="shared" si="540"/>
        <v>C1_9_1991</v>
      </c>
      <c r="C2097" s="35" t="s">
        <v>74</v>
      </c>
      <c r="D2097" s="35">
        <v>9</v>
      </c>
      <c r="E2097" s="35">
        <v>1991</v>
      </c>
      <c r="F2097" s="35">
        <v>1.0164</v>
      </c>
      <c r="G2097" s="35">
        <v>4.0999999999999996</v>
      </c>
      <c r="H2097" s="35">
        <v>11</v>
      </c>
      <c r="I2097" s="35">
        <v>0.53</v>
      </c>
      <c r="J2097" s="43">
        <f t="shared" si="541"/>
        <v>0.48760000000000003</v>
      </c>
      <c r="K2097" s="35">
        <v>185.97287169999998</v>
      </c>
    </row>
    <row r="2098" spans="2:11" x14ac:dyDescent="0.25">
      <c r="B2098" s="35" t="str">
        <f t="shared" si="540"/>
        <v>C1_9_1992</v>
      </c>
      <c r="C2098" s="35" t="s">
        <v>74</v>
      </c>
      <c r="D2098" s="35">
        <v>9</v>
      </c>
      <c r="E2098" s="35">
        <v>1992</v>
      </c>
      <c r="F2098" s="35">
        <v>1.0164</v>
      </c>
      <c r="G2098" s="35">
        <v>4.0999999999999996</v>
      </c>
      <c r="H2098" s="35">
        <v>11</v>
      </c>
      <c r="I2098" s="35">
        <v>0.53</v>
      </c>
      <c r="J2098" s="43">
        <f t="shared" si="541"/>
        <v>0.48760000000000003</v>
      </c>
      <c r="K2098" s="35">
        <v>185.97287169999998</v>
      </c>
    </row>
    <row r="2099" spans="2:11" x14ac:dyDescent="0.25">
      <c r="B2099" s="35" t="str">
        <f t="shared" si="540"/>
        <v>C1_9_1993</v>
      </c>
      <c r="C2099" s="35" t="s">
        <v>74</v>
      </c>
      <c r="D2099" s="35">
        <v>9</v>
      </c>
      <c r="E2099" s="35">
        <v>1993</v>
      </c>
      <c r="F2099" s="35">
        <v>1.0164</v>
      </c>
      <c r="G2099" s="35">
        <v>4.0999999999999996</v>
      </c>
      <c r="H2099" s="35">
        <v>11</v>
      </c>
      <c r="I2099" s="35">
        <v>0.53</v>
      </c>
      <c r="J2099" s="43">
        <f t="shared" si="541"/>
        <v>0.48760000000000003</v>
      </c>
      <c r="K2099" s="35">
        <v>185.97287169999998</v>
      </c>
    </row>
    <row r="2100" spans="2:11" x14ac:dyDescent="0.25">
      <c r="B2100" s="35" t="str">
        <f t="shared" si="540"/>
        <v>C1_9_1994</v>
      </c>
      <c r="C2100" s="35" t="s">
        <v>74</v>
      </c>
      <c r="D2100" s="35">
        <v>9</v>
      </c>
      <c r="E2100" s="35">
        <v>1994</v>
      </c>
      <c r="F2100" s="35">
        <v>1.0164</v>
      </c>
      <c r="G2100" s="35">
        <v>4.0999999999999996</v>
      </c>
      <c r="H2100" s="35">
        <v>11</v>
      </c>
      <c r="I2100" s="35">
        <v>0.53</v>
      </c>
      <c r="J2100" s="43">
        <f t="shared" si="541"/>
        <v>0.48760000000000003</v>
      </c>
      <c r="K2100" s="35">
        <v>185.97287169999998</v>
      </c>
    </row>
    <row r="2101" spans="2:11" x14ac:dyDescent="0.25">
      <c r="B2101" s="35" t="str">
        <f t="shared" si="540"/>
        <v>C1_9_1995</v>
      </c>
      <c r="C2101" s="35" t="s">
        <v>74</v>
      </c>
      <c r="D2101" s="35">
        <v>9</v>
      </c>
      <c r="E2101" s="35">
        <v>1995</v>
      </c>
      <c r="F2101" s="35">
        <v>1.0164</v>
      </c>
      <c r="G2101" s="35">
        <v>4.0999999999999996</v>
      </c>
      <c r="H2101" s="35">
        <v>11</v>
      </c>
      <c r="I2101" s="35">
        <v>0.53</v>
      </c>
      <c r="J2101" s="43">
        <f t="shared" si="541"/>
        <v>0.48760000000000003</v>
      </c>
      <c r="K2101" s="35">
        <v>185.97287169999998</v>
      </c>
    </row>
    <row r="2102" spans="2:11" x14ac:dyDescent="0.25">
      <c r="B2102" s="35" t="str">
        <f t="shared" si="540"/>
        <v>C1_9_1996</v>
      </c>
      <c r="C2102" s="35" t="s">
        <v>74</v>
      </c>
      <c r="D2102" s="35">
        <v>9</v>
      </c>
      <c r="E2102" s="35">
        <v>1996</v>
      </c>
      <c r="F2102" s="35">
        <v>1.0164</v>
      </c>
      <c r="G2102" s="35">
        <v>4.0999999999999996</v>
      </c>
      <c r="H2102" s="35">
        <v>11</v>
      </c>
      <c r="I2102" s="35">
        <v>0.53</v>
      </c>
      <c r="J2102" s="43">
        <f t="shared" si="541"/>
        <v>0.48760000000000003</v>
      </c>
      <c r="K2102" s="35">
        <v>185.97287169999998</v>
      </c>
    </row>
    <row r="2103" spans="2:11" x14ac:dyDescent="0.25">
      <c r="B2103" s="35" t="str">
        <f t="shared" si="540"/>
        <v>C1_9_1997</v>
      </c>
      <c r="C2103" s="35" t="s">
        <v>74</v>
      </c>
      <c r="D2103" s="35">
        <v>9</v>
      </c>
      <c r="E2103" s="35">
        <v>1997</v>
      </c>
      <c r="F2103" s="35">
        <v>1.0164</v>
      </c>
      <c r="G2103" s="35">
        <v>4.0999999999999996</v>
      </c>
      <c r="H2103" s="35">
        <v>11</v>
      </c>
      <c r="I2103" s="35">
        <v>0.53</v>
      </c>
      <c r="J2103" s="43">
        <f t="shared" si="541"/>
        <v>0.48760000000000003</v>
      </c>
      <c r="K2103" s="35">
        <v>185.97287169999998</v>
      </c>
    </row>
    <row r="2104" spans="2:11" x14ac:dyDescent="0.25">
      <c r="B2104" s="35" t="str">
        <f t="shared" si="540"/>
        <v>C1_9_1998</v>
      </c>
      <c r="C2104" s="35" t="s">
        <v>74</v>
      </c>
      <c r="D2104" s="35">
        <v>9</v>
      </c>
      <c r="E2104" s="35">
        <v>1998</v>
      </c>
      <c r="F2104" s="35">
        <v>1.0164</v>
      </c>
      <c r="G2104" s="35">
        <v>4.0999999999999996</v>
      </c>
      <c r="H2104" s="35">
        <v>11</v>
      </c>
      <c r="I2104" s="35">
        <v>0.53</v>
      </c>
      <c r="J2104" s="43">
        <f t="shared" si="541"/>
        <v>0.48760000000000003</v>
      </c>
      <c r="K2104" s="35">
        <v>185.97287169999998</v>
      </c>
    </row>
    <row r="2105" spans="2:11" x14ac:dyDescent="0.25">
      <c r="B2105" s="35" t="str">
        <f t="shared" si="540"/>
        <v>C1_9_1999</v>
      </c>
      <c r="C2105" s="35" t="s">
        <v>74</v>
      </c>
      <c r="D2105" s="35">
        <v>9</v>
      </c>
      <c r="E2105" s="35">
        <v>1999</v>
      </c>
      <c r="F2105" s="35">
        <v>0.82280000000000009</v>
      </c>
      <c r="G2105" s="35">
        <v>2.7</v>
      </c>
      <c r="H2105" s="35">
        <v>8.17</v>
      </c>
      <c r="I2105" s="35">
        <v>0.38</v>
      </c>
      <c r="J2105" s="43">
        <f t="shared" si="541"/>
        <v>0.34960000000000002</v>
      </c>
      <c r="K2105" s="35">
        <v>185.97287169999998</v>
      </c>
    </row>
    <row r="2106" spans="2:11" x14ac:dyDescent="0.25">
      <c r="B2106" s="35" t="str">
        <f t="shared" si="540"/>
        <v>C1_9_2000</v>
      </c>
      <c r="C2106" s="35" t="s">
        <v>74</v>
      </c>
      <c r="D2106" s="35">
        <v>9</v>
      </c>
      <c r="E2106" s="35">
        <v>2000</v>
      </c>
      <c r="F2106" s="35">
        <v>0.82280000000000009</v>
      </c>
      <c r="G2106" s="35">
        <v>2.7</v>
      </c>
      <c r="H2106" s="35">
        <v>8.17</v>
      </c>
      <c r="I2106" s="35">
        <v>0.38</v>
      </c>
      <c r="J2106" s="43">
        <f t="shared" si="541"/>
        <v>0.34960000000000002</v>
      </c>
      <c r="K2106" s="35">
        <v>185.97287169999998</v>
      </c>
    </row>
    <row r="2107" spans="2:11" x14ac:dyDescent="0.25">
      <c r="B2107" s="35" t="str">
        <f t="shared" si="540"/>
        <v>C1_9_2001</v>
      </c>
      <c r="C2107" s="35" t="s">
        <v>74</v>
      </c>
      <c r="D2107" s="35">
        <v>9</v>
      </c>
      <c r="E2107" s="35">
        <v>2001</v>
      </c>
      <c r="F2107" s="35">
        <v>0.82280000000000009</v>
      </c>
      <c r="G2107" s="35">
        <v>2.7</v>
      </c>
      <c r="H2107" s="35">
        <v>8.17</v>
      </c>
      <c r="I2107" s="35">
        <v>0.38</v>
      </c>
      <c r="J2107" s="43">
        <f t="shared" si="541"/>
        <v>0.34960000000000002</v>
      </c>
      <c r="K2107" s="35">
        <v>185.97287169999998</v>
      </c>
    </row>
    <row r="2108" spans="2:11" x14ac:dyDescent="0.25">
      <c r="B2108" s="35" t="str">
        <f t="shared" si="540"/>
        <v>C1_9_2002</v>
      </c>
      <c r="C2108" s="35" t="s">
        <v>74</v>
      </c>
      <c r="D2108" s="35">
        <v>9</v>
      </c>
      <c r="E2108" s="35">
        <v>2002</v>
      </c>
      <c r="F2108" s="35">
        <v>0.82280000000000009</v>
      </c>
      <c r="G2108" s="35">
        <v>2.7</v>
      </c>
      <c r="H2108" s="35">
        <v>8.17</v>
      </c>
      <c r="I2108" s="35">
        <v>0.38</v>
      </c>
      <c r="J2108" s="43">
        <f t="shared" si="541"/>
        <v>0.34960000000000002</v>
      </c>
      <c r="K2108" s="35">
        <v>185.97287169999998</v>
      </c>
    </row>
    <row r="2109" spans="2:11" x14ac:dyDescent="0.25">
      <c r="B2109" s="35" t="str">
        <f t="shared" si="540"/>
        <v>C1_9_2003</v>
      </c>
      <c r="C2109" s="35" t="s">
        <v>74</v>
      </c>
      <c r="D2109" s="35">
        <v>9</v>
      </c>
      <c r="E2109" s="35">
        <v>2003</v>
      </c>
      <c r="F2109" s="35">
        <v>0.82280000000000009</v>
      </c>
      <c r="G2109" s="35">
        <v>2.7</v>
      </c>
      <c r="H2109" s="35">
        <v>8.17</v>
      </c>
      <c r="I2109" s="35">
        <v>0.38</v>
      </c>
      <c r="J2109" s="43">
        <f t="shared" si="541"/>
        <v>0.34960000000000002</v>
      </c>
      <c r="K2109" s="35">
        <v>185.97287169999998</v>
      </c>
    </row>
    <row r="2110" spans="2:11" x14ac:dyDescent="0.25">
      <c r="B2110" s="35" t="str">
        <f t="shared" si="540"/>
        <v>C1_9_2004</v>
      </c>
      <c r="C2110" s="35" t="s">
        <v>74</v>
      </c>
      <c r="D2110" s="35">
        <v>9</v>
      </c>
      <c r="E2110" s="35">
        <v>2004</v>
      </c>
      <c r="F2110" s="35">
        <v>0.82280000000000009</v>
      </c>
      <c r="G2110" s="35">
        <v>2.7</v>
      </c>
      <c r="H2110" s="35">
        <v>8.17</v>
      </c>
      <c r="I2110" s="35">
        <v>0.38</v>
      </c>
      <c r="J2110" s="43">
        <f t="shared" si="541"/>
        <v>0.34960000000000002</v>
      </c>
      <c r="K2110" s="35">
        <v>185.97287169999998</v>
      </c>
    </row>
    <row r="2111" spans="2:11" x14ac:dyDescent="0.25">
      <c r="B2111" s="35" t="str">
        <f t="shared" si="540"/>
        <v>C1_9_2005</v>
      </c>
      <c r="C2111" s="35" t="s">
        <v>74</v>
      </c>
      <c r="D2111" s="35">
        <v>9</v>
      </c>
      <c r="E2111" s="35">
        <v>2005</v>
      </c>
      <c r="F2111" s="35">
        <v>0.38719999999999999</v>
      </c>
      <c r="G2111" s="35">
        <v>0.92</v>
      </c>
      <c r="H2111" s="35">
        <v>6.25</v>
      </c>
      <c r="I2111" s="35">
        <v>0.15</v>
      </c>
      <c r="J2111" s="43">
        <f t="shared" si="541"/>
        <v>0.13800000000000001</v>
      </c>
      <c r="K2111" s="35">
        <v>185.97287169999998</v>
      </c>
    </row>
    <row r="2112" spans="2:11" x14ac:dyDescent="0.25">
      <c r="B2112" s="35" t="str">
        <f t="shared" si="540"/>
        <v>C1_9_2006</v>
      </c>
      <c r="C2112" s="35" t="s">
        <v>74</v>
      </c>
      <c r="D2112" s="35">
        <v>9</v>
      </c>
      <c r="E2112" s="35">
        <v>2006</v>
      </c>
      <c r="F2112" s="35">
        <v>0.22989999999999999</v>
      </c>
      <c r="G2112" s="35">
        <v>0.92</v>
      </c>
      <c r="H2112" s="35">
        <v>4.95</v>
      </c>
      <c r="I2112" s="35">
        <v>0.12</v>
      </c>
      <c r="J2112" s="43">
        <f t="shared" si="541"/>
        <v>0.1104</v>
      </c>
      <c r="K2112" s="35">
        <v>185.97287169999998</v>
      </c>
    </row>
    <row r="2113" spans="2:11" x14ac:dyDescent="0.25">
      <c r="B2113" s="35" t="str">
        <f t="shared" si="540"/>
        <v>C1_9_2007</v>
      </c>
      <c r="C2113" s="35" t="s">
        <v>74</v>
      </c>
      <c r="D2113" s="35">
        <v>9</v>
      </c>
      <c r="E2113" s="35">
        <v>2007</v>
      </c>
      <c r="F2113" s="35">
        <v>0.16940000000000002</v>
      </c>
      <c r="G2113" s="35">
        <v>0.92</v>
      </c>
      <c r="H2113" s="35">
        <v>4.51</v>
      </c>
      <c r="I2113" s="35">
        <v>0.11</v>
      </c>
      <c r="J2113" s="43">
        <f t="shared" si="541"/>
        <v>0.1012</v>
      </c>
      <c r="K2113" s="35">
        <v>185.97287169999998</v>
      </c>
    </row>
    <row r="2114" spans="2:11" x14ac:dyDescent="0.25">
      <c r="B2114" s="35" t="str">
        <f t="shared" si="540"/>
        <v>C1_9_2008</v>
      </c>
      <c r="C2114" s="35" t="s">
        <v>74</v>
      </c>
      <c r="D2114" s="35">
        <v>9</v>
      </c>
      <c r="E2114" s="35">
        <v>2008</v>
      </c>
      <c r="F2114" s="35">
        <v>0.16940000000000002</v>
      </c>
      <c r="G2114" s="35">
        <v>0.92</v>
      </c>
      <c r="H2114" s="35">
        <v>4.51</v>
      </c>
      <c r="I2114" s="35">
        <v>0.11</v>
      </c>
      <c r="J2114" s="43">
        <f t="shared" si="541"/>
        <v>0.1012</v>
      </c>
      <c r="K2114" s="35">
        <v>185.97287169999998</v>
      </c>
    </row>
    <row r="2115" spans="2:11" x14ac:dyDescent="0.25">
      <c r="B2115" s="35" t="str">
        <f t="shared" si="540"/>
        <v>C1_9_2009</v>
      </c>
      <c r="C2115" s="35" t="s">
        <v>74</v>
      </c>
      <c r="D2115" s="35">
        <v>9</v>
      </c>
      <c r="E2115" s="35">
        <v>2009</v>
      </c>
      <c r="F2115" s="35">
        <v>0.1452</v>
      </c>
      <c r="G2115" s="35">
        <v>0.92</v>
      </c>
      <c r="H2115" s="35">
        <v>4.29</v>
      </c>
      <c r="I2115" s="35">
        <v>0.11</v>
      </c>
      <c r="J2115" s="43">
        <f t="shared" si="541"/>
        <v>0.1012</v>
      </c>
      <c r="K2115" s="35">
        <v>185.97287169999998</v>
      </c>
    </row>
    <row r="2116" spans="2:11" x14ac:dyDescent="0.25">
      <c r="B2116" s="35" t="str">
        <f t="shared" si="540"/>
        <v>C1_9_2010</v>
      </c>
      <c r="C2116" s="35" t="s">
        <v>74</v>
      </c>
      <c r="D2116" s="35">
        <v>9</v>
      </c>
      <c r="E2116" s="35">
        <v>2010</v>
      </c>
      <c r="F2116" s="35">
        <v>0.121</v>
      </c>
      <c r="G2116" s="35">
        <v>0.92</v>
      </c>
      <c r="H2116" s="35">
        <v>4.08</v>
      </c>
      <c r="I2116" s="35">
        <v>0.11</v>
      </c>
      <c r="J2116" s="43">
        <f t="shared" si="541"/>
        <v>0.1012</v>
      </c>
      <c r="K2116" s="35">
        <v>185.97287169999998</v>
      </c>
    </row>
    <row r="2117" spans="2:11" x14ac:dyDescent="0.25">
      <c r="B2117" s="35" t="str">
        <f t="shared" si="540"/>
        <v>C1_9_2011</v>
      </c>
      <c r="C2117" s="35" t="s">
        <v>74</v>
      </c>
      <c r="D2117" s="35">
        <v>9</v>
      </c>
      <c r="E2117" s="35">
        <v>2011</v>
      </c>
      <c r="F2117" s="35">
        <v>0.121</v>
      </c>
      <c r="G2117" s="35">
        <v>0.92</v>
      </c>
      <c r="H2117" s="35">
        <v>4.08</v>
      </c>
      <c r="I2117" s="35">
        <v>0.11</v>
      </c>
      <c r="J2117" s="43">
        <f t="shared" si="541"/>
        <v>0.1012</v>
      </c>
      <c r="K2117" s="35">
        <v>185.97287169999998</v>
      </c>
    </row>
    <row r="2118" spans="2:11" x14ac:dyDescent="0.25">
      <c r="B2118" s="35" t="str">
        <f t="shared" si="540"/>
        <v>C1_9_2012</v>
      </c>
      <c r="C2118" s="35" t="s">
        <v>74</v>
      </c>
      <c r="D2118" s="35">
        <v>9</v>
      </c>
      <c r="E2118" s="35">
        <v>2012</v>
      </c>
      <c r="F2118" s="35">
        <v>0.121</v>
      </c>
      <c r="G2118" s="35">
        <v>0.92</v>
      </c>
      <c r="H2118" s="35">
        <v>4.08</v>
      </c>
      <c r="I2118" s="35">
        <v>0.11</v>
      </c>
      <c r="J2118" s="43">
        <f t="shared" si="541"/>
        <v>0.1012</v>
      </c>
      <c r="K2118" s="35">
        <v>185.97287169999998</v>
      </c>
    </row>
    <row r="2119" spans="2:11" x14ac:dyDescent="0.25">
      <c r="B2119" s="35" t="str">
        <f t="shared" si="540"/>
        <v>C1_9_2013</v>
      </c>
      <c r="C2119" s="35" t="s">
        <v>74</v>
      </c>
      <c r="D2119" s="35">
        <v>9</v>
      </c>
      <c r="E2119" s="35">
        <v>2013</v>
      </c>
      <c r="F2119" s="35">
        <v>0.121</v>
      </c>
      <c r="G2119" s="35">
        <v>0.92</v>
      </c>
      <c r="H2119" s="35">
        <v>4.08</v>
      </c>
      <c r="I2119" s="35">
        <v>0.11</v>
      </c>
      <c r="J2119" s="43">
        <f t="shared" si="541"/>
        <v>0.1012</v>
      </c>
      <c r="K2119" s="35">
        <v>185.97287169999998</v>
      </c>
    </row>
    <row r="2120" spans="2:11" x14ac:dyDescent="0.25">
      <c r="B2120" s="35" t="str">
        <f t="shared" si="540"/>
        <v>C1_9_2014</v>
      </c>
      <c r="C2120" s="35" t="s">
        <v>74</v>
      </c>
      <c r="D2120" s="35">
        <v>9</v>
      </c>
      <c r="E2120" s="35">
        <v>2014</v>
      </c>
      <c r="F2120" s="35">
        <v>8.4700000000000011E-2</v>
      </c>
      <c r="G2120" s="35">
        <v>0.92</v>
      </c>
      <c r="H2120" s="35">
        <v>2.36</v>
      </c>
      <c r="I2120" s="35">
        <v>0.06</v>
      </c>
      <c r="J2120" s="43">
        <f t="shared" si="541"/>
        <v>5.5199999999999999E-2</v>
      </c>
      <c r="K2120" s="35">
        <v>185.97287169999998</v>
      </c>
    </row>
    <row r="2121" spans="2:11" x14ac:dyDescent="0.25">
      <c r="B2121" s="35" t="str">
        <f t="shared" si="540"/>
        <v>C1_9_2015</v>
      </c>
      <c r="C2121" s="35" t="s">
        <v>74</v>
      </c>
      <c r="D2121" s="35">
        <v>9</v>
      </c>
      <c r="E2121" s="35">
        <v>2015</v>
      </c>
      <c r="F2121" s="35">
        <v>8.4700000000000011E-2</v>
      </c>
      <c r="G2121" s="35">
        <v>0.92</v>
      </c>
      <c r="H2121" s="35">
        <v>2.36</v>
      </c>
      <c r="I2121" s="35">
        <v>0.06</v>
      </c>
      <c r="J2121" s="43">
        <f t="shared" si="541"/>
        <v>5.5199999999999999E-2</v>
      </c>
      <c r="K2121" s="35">
        <v>185.97287169999998</v>
      </c>
    </row>
    <row r="2122" spans="2:11" x14ac:dyDescent="0.25">
      <c r="B2122" s="35" t="str">
        <f t="shared" ref="B2122:B2185" si="542">C2122&amp;"_"&amp;D2122&amp;"_"&amp;E2122</f>
        <v>C1_9_2016</v>
      </c>
      <c r="C2122" s="35" t="s">
        <v>74</v>
      </c>
      <c r="D2122" s="35">
        <v>9</v>
      </c>
      <c r="E2122" s="35">
        <v>2016</v>
      </c>
      <c r="F2122" s="35">
        <v>8.4700000000000011E-2</v>
      </c>
      <c r="G2122" s="35">
        <v>0.92</v>
      </c>
      <c r="H2122" s="35">
        <v>2.36</v>
      </c>
      <c r="I2122" s="35">
        <v>0.06</v>
      </c>
      <c r="J2122" s="43">
        <f t="shared" ref="J2122:J2185" si="543">0.92*I2122</f>
        <v>5.5199999999999999E-2</v>
      </c>
      <c r="K2122" s="35">
        <v>185.97287169999998</v>
      </c>
    </row>
    <row r="2123" spans="2:11" x14ac:dyDescent="0.25">
      <c r="B2123" s="35" t="str">
        <f t="shared" si="542"/>
        <v>C1_9_2017</v>
      </c>
      <c r="C2123" s="35" t="s">
        <v>74</v>
      </c>
      <c r="D2123" s="35">
        <v>9</v>
      </c>
      <c r="E2123" s="35">
        <v>2017</v>
      </c>
      <c r="F2123" s="35">
        <v>8.4700000000000011E-2</v>
      </c>
      <c r="G2123" s="35">
        <v>0.92</v>
      </c>
      <c r="H2123" s="35">
        <v>2.36</v>
      </c>
      <c r="I2123" s="35">
        <v>0.06</v>
      </c>
      <c r="J2123" s="43">
        <f t="shared" si="543"/>
        <v>5.5199999999999999E-2</v>
      </c>
      <c r="K2123" s="35">
        <v>185.97287169999998</v>
      </c>
    </row>
    <row r="2124" spans="2:11" x14ac:dyDescent="0.25">
      <c r="B2124" s="35" t="str">
        <f t="shared" si="542"/>
        <v>C1_9_2018</v>
      </c>
      <c r="C2124" s="35" t="s">
        <v>74</v>
      </c>
      <c r="D2124" s="35">
        <v>9</v>
      </c>
      <c r="E2124" s="35">
        <v>2018</v>
      </c>
      <c r="F2124" s="35">
        <v>8.4700000000000011E-2</v>
      </c>
      <c r="G2124" s="35">
        <v>0.92</v>
      </c>
      <c r="H2124" s="35">
        <v>2.36</v>
      </c>
      <c r="I2124" s="35">
        <v>0.06</v>
      </c>
      <c r="J2124" s="43">
        <f t="shared" si="543"/>
        <v>5.5199999999999999E-2</v>
      </c>
      <c r="K2124" s="35">
        <v>185.97287169999998</v>
      </c>
    </row>
    <row r="2125" spans="2:11" x14ac:dyDescent="0.25">
      <c r="B2125" s="35" t="str">
        <f t="shared" si="542"/>
        <v>C1_9_2019</v>
      </c>
      <c r="C2125" s="35" t="s">
        <v>74</v>
      </c>
      <c r="D2125" s="35">
        <v>9</v>
      </c>
      <c r="E2125" s="35">
        <v>2019</v>
      </c>
      <c r="F2125" s="35">
        <v>8.4700000000000011E-2</v>
      </c>
      <c r="G2125" s="35">
        <v>0.92</v>
      </c>
      <c r="H2125" s="35">
        <v>2.36</v>
      </c>
      <c r="I2125" s="35">
        <v>0.06</v>
      </c>
      <c r="J2125" s="43">
        <f t="shared" si="543"/>
        <v>5.5199999999999999E-2</v>
      </c>
      <c r="K2125" s="35">
        <v>185.97287169999998</v>
      </c>
    </row>
    <row r="2126" spans="2:11" x14ac:dyDescent="0.25">
      <c r="B2126" s="35" t="str">
        <f t="shared" si="542"/>
        <v>C1_9_2020</v>
      </c>
      <c r="C2126" s="35" t="s">
        <v>74</v>
      </c>
      <c r="D2126" s="35">
        <v>9</v>
      </c>
      <c r="E2126" s="35">
        <v>2020</v>
      </c>
      <c r="F2126" s="35">
        <v>8.4700000000000011E-2</v>
      </c>
      <c r="G2126" s="35">
        <v>0.92</v>
      </c>
      <c r="H2126" s="35">
        <v>2.36</v>
      </c>
      <c r="I2126" s="35">
        <v>0.06</v>
      </c>
      <c r="J2126" s="43">
        <f t="shared" si="543"/>
        <v>5.5199999999999999E-2</v>
      </c>
      <c r="K2126" s="35">
        <v>185.97287169999998</v>
      </c>
    </row>
    <row r="2127" spans="2:11" x14ac:dyDescent="0.25">
      <c r="B2127" s="35" t="str">
        <f t="shared" si="542"/>
        <v>C1_9_2040</v>
      </c>
      <c r="C2127" s="35" t="s">
        <v>74</v>
      </c>
      <c r="D2127" s="35">
        <v>9</v>
      </c>
      <c r="E2127" s="35">
        <v>2040</v>
      </c>
      <c r="F2127" s="35">
        <v>6.0499999999999998E-2</v>
      </c>
      <c r="G2127" s="35">
        <v>0.92</v>
      </c>
      <c r="H2127" s="35">
        <v>2.36</v>
      </c>
      <c r="I2127" s="35">
        <v>0.02</v>
      </c>
      <c r="J2127" s="43">
        <f t="shared" si="543"/>
        <v>1.84E-2</v>
      </c>
      <c r="K2127" s="35">
        <v>185.97287169999998</v>
      </c>
    </row>
    <row r="2128" spans="2:11" x14ac:dyDescent="0.25">
      <c r="B2128" s="35" t="str">
        <f t="shared" si="542"/>
        <v>C1_10_1969</v>
      </c>
      <c r="C2128" s="35" t="s">
        <v>74</v>
      </c>
      <c r="D2128" s="35">
        <v>10</v>
      </c>
      <c r="E2128" s="35">
        <v>1969</v>
      </c>
      <c r="F2128" s="35">
        <v>1.5246</v>
      </c>
      <c r="G2128" s="35">
        <v>4.2</v>
      </c>
      <c r="H2128" s="35">
        <v>14</v>
      </c>
      <c r="I2128" s="35">
        <v>0.74</v>
      </c>
      <c r="J2128" s="43">
        <f t="shared" si="543"/>
        <v>0.68080000000000007</v>
      </c>
      <c r="K2128" s="35">
        <v>185.97287169999998</v>
      </c>
    </row>
    <row r="2129" spans="2:11" x14ac:dyDescent="0.25">
      <c r="B2129" s="35" t="str">
        <f t="shared" si="542"/>
        <v>C1_10_1970</v>
      </c>
      <c r="C2129" s="35" t="s">
        <v>74</v>
      </c>
      <c r="D2129" s="35">
        <v>10</v>
      </c>
      <c r="E2129" s="35">
        <v>1970</v>
      </c>
      <c r="F2129" s="35">
        <v>1.5246</v>
      </c>
      <c r="G2129" s="35">
        <v>4.2</v>
      </c>
      <c r="H2129" s="35">
        <v>14</v>
      </c>
      <c r="I2129" s="35">
        <v>0.74</v>
      </c>
      <c r="J2129" s="43">
        <f t="shared" si="543"/>
        <v>0.68080000000000007</v>
      </c>
      <c r="K2129" s="35">
        <v>185.97287169999998</v>
      </c>
    </row>
    <row r="2130" spans="2:11" x14ac:dyDescent="0.25">
      <c r="B2130" s="35" t="str">
        <f t="shared" si="542"/>
        <v>C1_10_1971</v>
      </c>
      <c r="C2130" s="35" t="s">
        <v>74</v>
      </c>
      <c r="D2130" s="35">
        <v>10</v>
      </c>
      <c r="E2130" s="35">
        <v>1971</v>
      </c>
      <c r="F2130" s="35">
        <v>1.2705</v>
      </c>
      <c r="G2130" s="35">
        <v>4.2</v>
      </c>
      <c r="H2130" s="35">
        <v>13</v>
      </c>
      <c r="I2130" s="35">
        <v>0.63</v>
      </c>
      <c r="J2130" s="43">
        <f t="shared" si="543"/>
        <v>0.5796</v>
      </c>
      <c r="K2130" s="35">
        <v>185.97287169999998</v>
      </c>
    </row>
    <row r="2131" spans="2:11" x14ac:dyDescent="0.25">
      <c r="B2131" s="35" t="str">
        <f t="shared" si="542"/>
        <v>C1_10_1972</v>
      </c>
      <c r="C2131" s="35" t="s">
        <v>74</v>
      </c>
      <c r="D2131" s="35">
        <v>10</v>
      </c>
      <c r="E2131" s="35">
        <v>1972</v>
      </c>
      <c r="F2131" s="35">
        <v>1.2705</v>
      </c>
      <c r="G2131" s="35">
        <v>4.2</v>
      </c>
      <c r="H2131" s="35">
        <v>13</v>
      </c>
      <c r="I2131" s="35">
        <v>0.63</v>
      </c>
      <c r="J2131" s="43">
        <f t="shared" si="543"/>
        <v>0.5796</v>
      </c>
      <c r="K2131" s="35">
        <v>185.97287169999998</v>
      </c>
    </row>
    <row r="2132" spans="2:11" x14ac:dyDescent="0.25">
      <c r="B2132" s="35" t="str">
        <f t="shared" si="542"/>
        <v>C1_10_1973</v>
      </c>
      <c r="C2132" s="35" t="s">
        <v>74</v>
      </c>
      <c r="D2132" s="35">
        <v>10</v>
      </c>
      <c r="E2132" s="35">
        <v>1973</v>
      </c>
      <c r="F2132" s="35">
        <v>1.2705</v>
      </c>
      <c r="G2132" s="35">
        <v>4.2</v>
      </c>
      <c r="H2132" s="35">
        <v>13</v>
      </c>
      <c r="I2132" s="35">
        <v>0.63</v>
      </c>
      <c r="J2132" s="43">
        <f t="shared" si="543"/>
        <v>0.5796</v>
      </c>
      <c r="K2132" s="35">
        <v>185.97287169999998</v>
      </c>
    </row>
    <row r="2133" spans="2:11" x14ac:dyDescent="0.25">
      <c r="B2133" s="35" t="str">
        <f t="shared" si="542"/>
        <v>C1_10_1974</v>
      </c>
      <c r="C2133" s="35" t="s">
        <v>74</v>
      </c>
      <c r="D2133" s="35">
        <v>10</v>
      </c>
      <c r="E2133" s="35">
        <v>1974</v>
      </c>
      <c r="F2133" s="35">
        <v>1.2705</v>
      </c>
      <c r="G2133" s="35">
        <v>4.2</v>
      </c>
      <c r="H2133" s="35">
        <v>13</v>
      </c>
      <c r="I2133" s="35">
        <v>0.63</v>
      </c>
      <c r="J2133" s="43">
        <f t="shared" si="543"/>
        <v>0.5796</v>
      </c>
      <c r="K2133" s="35">
        <v>185.97287169999998</v>
      </c>
    </row>
    <row r="2134" spans="2:11" x14ac:dyDescent="0.25">
      <c r="B2134" s="35" t="str">
        <f t="shared" si="542"/>
        <v>C1_10_1975</v>
      </c>
      <c r="C2134" s="35" t="s">
        <v>74</v>
      </c>
      <c r="D2134" s="35">
        <v>10</v>
      </c>
      <c r="E2134" s="35">
        <v>1975</v>
      </c>
      <c r="F2134" s="35">
        <v>1.2705</v>
      </c>
      <c r="G2134" s="35">
        <v>4.2</v>
      </c>
      <c r="H2134" s="35">
        <v>13</v>
      </c>
      <c r="I2134" s="35">
        <v>0.63</v>
      </c>
      <c r="J2134" s="43">
        <f t="shared" si="543"/>
        <v>0.5796</v>
      </c>
      <c r="K2134" s="35">
        <v>185.97287169999998</v>
      </c>
    </row>
    <row r="2135" spans="2:11" x14ac:dyDescent="0.25">
      <c r="B2135" s="35" t="str">
        <f t="shared" si="542"/>
        <v>C1_10_1976</v>
      </c>
      <c r="C2135" s="35" t="s">
        <v>74</v>
      </c>
      <c r="D2135" s="35">
        <v>10</v>
      </c>
      <c r="E2135" s="35">
        <v>1976</v>
      </c>
      <c r="F2135" s="35">
        <v>1.2705</v>
      </c>
      <c r="G2135" s="35">
        <v>4.2</v>
      </c>
      <c r="H2135" s="35">
        <v>13</v>
      </c>
      <c r="I2135" s="35">
        <v>0.63</v>
      </c>
      <c r="J2135" s="43">
        <f t="shared" si="543"/>
        <v>0.5796</v>
      </c>
      <c r="K2135" s="35">
        <v>185.97287169999998</v>
      </c>
    </row>
    <row r="2136" spans="2:11" x14ac:dyDescent="0.25">
      <c r="B2136" s="35" t="str">
        <f t="shared" si="542"/>
        <v>C1_10_1977</v>
      </c>
      <c r="C2136" s="35" t="s">
        <v>74</v>
      </c>
      <c r="D2136" s="35">
        <v>10</v>
      </c>
      <c r="E2136" s="35">
        <v>1977</v>
      </c>
      <c r="F2136" s="35">
        <v>1.2705</v>
      </c>
      <c r="G2136" s="35">
        <v>4.2</v>
      </c>
      <c r="H2136" s="35">
        <v>13</v>
      </c>
      <c r="I2136" s="35">
        <v>0.63</v>
      </c>
      <c r="J2136" s="43">
        <f t="shared" si="543"/>
        <v>0.5796</v>
      </c>
      <c r="K2136" s="35">
        <v>185.97287169999998</v>
      </c>
    </row>
    <row r="2137" spans="2:11" x14ac:dyDescent="0.25">
      <c r="B2137" s="35" t="str">
        <f t="shared" si="542"/>
        <v>C1_10_1978</v>
      </c>
      <c r="C2137" s="35" t="s">
        <v>74</v>
      </c>
      <c r="D2137" s="35">
        <v>10</v>
      </c>
      <c r="E2137" s="35">
        <v>1978</v>
      </c>
      <c r="F2137" s="35">
        <v>1.2705</v>
      </c>
      <c r="G2137" s="35">
        <v>4.2</v>
      </c>
      <c r="H2137" s="35">
        <v>13</v>
      </c>
      <c r="I2137" s="35">
        <v>0.63</v>
      </c>
      <c r="J2137" s="43">
        <f t="shared" si="543"/>
        <v>0.5796</v>
      </c>
      <c r="K2137" s="35">
        <v>185.97287169999998</v>
      </c>
    </row>
    <row r="2138" spans="2:11" x14ac:dyDescent="0.25">
      <c r="B2138" s="35" t="str">
        <f t="shared" si="542"/>
        <v>C1_10_1979</v>
      </c>
      <c r="C2138" s="35" t="s">
        <v>74</v>
      </c>
      <c r="D2138" s="35">
        <v>10</v>
      </c>
      <c r="E2138" s="35">
        <v>1979</v>
      </c>
      <c r="F2138" s="35">
        <v>1.1495</v>
      </c>
      <c r="G2138" s="35">
        <v>4.2</v>
      </c>
      <c r="H2138" s="35">
        <v>12</v>
      </c>
      <c r="I2138" s="35">
        <v>0.53</v>
      </c>
      <c r="J2138" s="43">
        <f t="shared" si="543"/>
        <v>0.48760000000000003</v>
      </c>
      <c r="K2138" s="35">
        <v>185.97287169999998</v>
      </c>
    </row>
    <row r="2139" spans="2:11" x14ac:dyDescent="0.25">
      <c r="B2139" s="35" t="str">
        <f t="shared" si="542"/>
        <v>C1_10_1980</v>
      </c>
      <c r="C2139" s="35" t="s">
        <v>74</v>
      </c>
      <c r="D2139" s="35">
        <v>10</v>
      </c>
      <c r="E2139" s="35">
        <v>1980</v>
      </c>
      <c r="F2139" s="35">
        <v>1.1495</v>
      </c>
      <c r="G2139" s="35">
        <v>4.2</v>
      </c>
      <c r="H2139" s="35">
        <v>12</v>
      </c>
      <c r="I2139" s="35">
        <v>0.53</v>
      </c>
      <c r="J2139" s="43">
        <f t="shared" si="543"/>
        <v>0.48760000000000003</v>
      </c>
      <c r="K2139" s="35">
        <v>185.97287169999998</v>
      </c>
    </row>
    <row r="2140" spans="2:11" x14ac:dyDescent="0.25">
      <c r="B2140" s="35" t="str">
        <f t="shared" si="542"/>
        <v>C1_10_1981</v>
      </c>
      <c r="C2140" s="35" t="s">
        <v>74</v>
      </c>
      <c r="D2140" s="35">
        <v>10</v>
      </c>
      <c r="E2140" s="35">
        <v>1981</v>
      </c>
      <c r="F2140" s="35">
        <v>1.1495</v>
      </c>
      <c r="G2140" s="35">
        <v>4.2</v>
      </c>
      <c r="H2140" s="35">
        <v>12</v>
      </c>
      <c r="I2140" s="35">
        <v>0.53</v>
      </c>
      <c r="J2140" s="43">
        <f t="shared" si="543"/>
        <v>0.48760000000000003</v>
      </c>
      <c r="K2140" s="35">
        <v>185.97287169999998</v>
      </c>
    </row>
    <row r="2141" spans="2:11" x14ac:dyDescent="0.25">
      <c r="B2141" s="35" t="str">
        <f t="shared" si="542"/>
        <v>C1_10_1982</v>
      </c>
      <c r="C2141" s="35" t="s">
        <v>74</v>
      </c>
      <c r="D2141" s="35">
        <v>10</v>
      </c>
      <c r="E2141" s="35">
        <v>1982</v>
      </c>
      <c r="F2141" s="35">
        <v>1.1495</v>
      </c>
      <c r="G2141" s="35">
        <v>4.2</v>
      </c>
      <c r="H2141" s="35">
        <v>12</v>
      </c>
      <c r="I2141" s="35">
        <v>0.53</v>
      </c>
      <c r="J2141" s="43">
        <f t="shared" si="543"/>
        <v>0.48760000000000003</v>
      </c>
      <c r="K2141" s="35">
        <v>185.97287169999998</v>
      </c>
    </row>
    <row r="2142" spans="2:11" x14ac:dyDescent="0.25">
      <c r="B2142" s="35" t="str">
        <f t="shared" si="542"/>
        <v>C1_10_1983</v>
      </c>
      <c r="C2142" s="35" t="s">
        <v>74</v>
      </c>
      <c r="D2142" s="35">
        <v>10</v>
      </c>
      <c r="E2142" s="35">
        <v>1983</v>
      </c>
      <c r="F2142" s="35">
        <v>1.1495</v>
      </c>
      <c r="G2142" s="35">
        <v>4.2</v>
      </c>
      <c r="H2142" s="35">
        <v>12</v>
      </c>
      <c r="I2142" s="35">
        <v>0.53</v>
      </c>
      <c r="J2142" s="43">
        <f t="shared" si="543"/>
        <v>0.48760000000000003</v>
      </c>
      <c r="K2142" s="35">
        <v>185.97287169999998</v>
      </c>
    </row>
    <row r="2143" spans="2:11" x14ac:dyDescent="0.25">
      <c r="B2143" s="35" t="str">
        <f t="shared" si="542"/>
        <v>C1_10_1984</v>
      </c>
      <c r="C2143" s="35" t="s">
        <v>74</v>
      </c>
      <c r="D2143" s="35">
        <v>10</v>
      </c>
      <c r="E2143" s="35">
        <v>1984</v>
      </c>
      <c r="F2143" s="35">
        <v>1.089</v>
      </c>
      <c r="G2143" s="35">
        <v>4.2</v>
      </c>
      <c r="H2143" s="35">
        <v>11</v>
      </c>
      <c r="I2143" s="35">
        <v>0.53</v>
      </c>
      <c r="J2143" s="43">
        <f t="shared" si="543"/>
        <v>0.48760000000000003</v>
      </c>
      <c r="K2143" s="35">
        <v>185.97287169999998</v>
      </c>
    </row>
    <row r="2144" spans="2:11" x14ac:dyDescent="0.25">
      <c r="B2144" s="35" t="str">
        <f t="shared" si="542"/>
        <v>C1_10_1985</v>
      </c>
      <c r="C2144" s="35" t="s">
        <v>74</v>
      </c>
      <c r="D2144" s="35">
        <v>10</v>
      </c>
      <c r="E2144" s="35">
        <v>1985</v>
      </c>
      <c r="F2144" s="35">
        <v>1.089</v>
      </c>
      <c r="G2144" s="35">
        <v>4.2</v>
      </c>
      <c r="H2144" s="35">
        <v>11</v>
      </c>
      <c r="I2144" s="35">
        <v>0.53</v>
      </c>
      <c r="J2144" s="43">
        <f t="shared" si="543"/>
        <v>0.48760000000000003</v>
      </c>
      <c r="K2144" s="35">
        <v>185.97287169999998</v>
      </c>
    </row>
    <row r="2145" spans="2:11" x14ac:dyDescent="0.25">
      <c r="B2145" s="35" t="str">
        <f t="shared" si="542"/>
        <v>C1_10_1986</v>
      </c>
      <c r="C2145" s="35" t="s">
        <v>74</v>
      </c>
      <c r="D2145" s="35">
        <v>10</v>
      </c>
      <c r="E2145" s="35">
        <v>1986</v>
      </c>
      <c r="F2145" s="35">
        <v>1.089</v>
      </c>
      <c r="G2145" s="35">
        <v>4.2</v>
      </c>
      <c r="H2145" s="35">
        <v>11</v>
      </c>
      <c r="I2145" s="35">
        <v>0.53</v>
      </c>
      <c r="J2145" s="43">
        <f t="shared" si="543"/>
        <v>0.48760000000000003</v>
      </c>
      <c r="K2145" s="35">
        <v>185.97287169999998</v>
      </c>
    </row>
    <row r="2146" spans="2:11" x14ac:dyDescent="0.25">
      <c r="B2146" s="35" t="str">
        <f t="shared" si="542"/>
        <v>C1_10_1987</v>
      </c>
      <c r="C2146" s="35" t="s">
        <v>74</v>
      </c>
      <c r="D2146" s="35">
        <v>10</v>
      </c>
      <c r="E2146" s="35">
        <v>1987</v>
      </c>
      <c r="F2146" s="35">
        <v>1.0164</v>
      </c>
      <c r="G2146" s="35">
        <v>4.0999999999999996</v>
      </c>
      <c r="H2146" s="35">
        <v>11</v>
      </c>
      <c r="I2146" s="35">
        <v>0.53</v>
      </c>
      <c r="J2146" s="43">
        <f t="shared" si="543"/>
        <v>0.48760000000000003</v>
      </c>
      <c r="K2146" s="35">
        <v>185.97287169999998</v>
      </c>
    </row>
    <row r="2147" spans="2:11" x14ac:dyDescent="0.25">
      <c r="B2147" s="35" t="str">
        <f t="shared" si="542"/>
        <v>C1_10_1988</v>
      </c>
      <c r="C2147" s="35" t="s">
        <v>74</v>
      </c>
      <c r="D2147" s="35">
        <v>10</v>
      </c>
      <c r="E2147" s="35">
        <v>1988</v>
      </c>
      <c r="F2147" s="35">
        <v>1.0164</v>
      </c>
      <c r="G2147" s="35">
        <v>4.0999999999999996</v>
      </c>
      <c r="H2147" s="35">
        <v>11</v>
      </c>
      <c r="I2147" s="35">
        <v>0.53</v>
      </c>
      <c r="J2147" s="43">
        <f t="shared" si="543"/>
        <v>0.48760000000000003</v>
      </c>
      <c r="K2147" s="35">
        <v>185.97287169999998</v>
      </c>
    </row>
    <row r="2148" spans="2:11" x14ac:dyDescent="0.25">
      <c r="B2148" s="35" t="str">
        <f t="shared" si="542"/>
        <v>C1_10_1989</v>
      </c>
      <c r="C2148" s="35" t="s">
        <v>74</v>
      </c>
      <c r="D2148" s="35">
        <v>10</v>
      </c>
      <c r="E2148" s="35">
        <v>1989</v>
      </c>
      <c r="F2148" s="35">
        <v>1.0164</v>
      </c>
      <c r="G2148" s="35">
        <v>4.0999999999999996</v>
      </c>
      <c r="H2148" s="35">
        <v>11</v>
      </c>
      <c r="I2148" s="35">
        <v>0.53</v>
      </c>
      <c r="J2148" s="43">
        <f t="shared" si="543"/>
        <v>0.48760000000000003</v>
      </c>
      <c r="K2148" s="35">
        <v>185.97287169999998</v>
      </c>
    </row>
    <row r="2149" spans="2:11" x14ac:dyDescent="0.25">
      <c r="B2149" s="35" t="str">
        <f t="shared" si="542"/>
        <v>C1_10_1990</v>
      </c>
      <c r="C2149" s="35" t="s">
        <v>74</v>
      </c>
      <c r="D2149" s="35">
        <v>10</v>
      </c>
      <c r="E2149" s="35">
        <v>1990</v>
      </c>
      <c r="F2149" s="35">
        <v>1.0164</v>
      </c>
      <c r="G2149" s="35">
        <v>4.0999999999999996</v>
      </c>
      <c r="H2149" s="35">
        <v>11</v>
      </c>
      <c r="I2149" s="35">
        <v>0.53</v>
      </c>
      <c r="J2149" s="43">
        <f t="shared" si="543"/>
        <v>0.48760000000000003</v>
      </c>
      <c r="K2149" s="35">
        <v>185.97287169999998</v>
      </c>
    </row>
    <row r="2150" spans="2:11" x14ac:dyDescent="0.25">
      <c r="B2150" s="35" t="str">
        <f t="shared" si="542"/>
        <v>C1_10_1991</v>
      </c>
      <c r="C2150" s="35" t="s">
        <v>74</v>
      </c>
      <c r="D2150" s="35">
        <v>10</v>
      </c>
      <c r="E2150" s="35">
        <v>1991</v>
      </c>
      <c r="F2150" s="35">
        <v>1.0164</v>
      </c>
      <c r="G2150" s="35">
        <v>4.0999999999999996</v>
      </c>
      <c r="H2150" s="35">
        <v>11</v>
      </c>
      <c r="I2150" s="35">
        <v>0.53</v>
      </c>
      <c r="J2150" s="43">
        <f t="shared" si="543"/>
        <v>0.48760000000000003</v>
      </c>
      <c r="K2150" s="35">
        <v>185.97287169999998</v>
      </c>
    </row>
    <row r="2151" spans="2:11" x14ac:dyDescent="0.25">
      <c r="B2151" s="35" t="str">
        <f t="shared" si="542"/>
        <v>C1_10_1992</v>
      </c>
      <c r="C2151" s="35" t="s">
        <v>74</v>
      </c>
      <c r="D2151" s="35">
        <v>10</v>
      </c>
      <c r="E2151" s="35">
        <v>1992</v>
      </c>
      <c r="F2151" s="35">
        <v>1.0164</v>
      </c>
      <c r="G2151" s="35">
        <v>4.0999999999999996</v>
      </c>
      <c r="H2151" s="35">
        <v>11</v>
      </c>
      <c r="I2151" s="35">
        <v>0.53</v>
      </c>
      <c r="J2151" s="43">
        <f t="shared" si="543"/>
        <v>0.48760000000000003</v>
      </c>
      <c r="K2151" s="35">
        <v>185.97287169999998</v>
      </c>
    </row>
    <row r="2152" spans="2:11" x14ac:dyDescent="0.25">
      <c r="B2152" s="35" t="str">
        <f t="shared" si="542"/>
        <v>C1_10_1993</v>
      </c>
      <c r="C2152" s="35" t="s">
        <v>74</v>
      </c>
      <c r="D2152" s="35">
        <v>10</v>
      </c>
      <c r="E2152" s="35">
        <v>1993</v>
      </c>
      <c r="F2152" s="35">
        <v>1.0164</v>
      </c>
      <c r="G2152" s="35">
        <v>4.0999999999999996</v>
      </c>
      <c r="H2152" s="35">
        <v>11</v>
      </c>
      <c r="I2152" s="35">
        <v>0.53</v>
      </c>
      <c r="J2152" s="43">
        <f t="shared" si="543"/>
        <v>0.48760000000000003</v>
      </c>
      <c r="K2152" s="35">
        <v>185.97287169999998</v>
      </c>
    </row>
    <row r="2153" spans="2:11" x14ac:dyDescent="0.25">
      <c r="B2153" s="35" t="str">
        <f t="shared" si="542"/>
        <v>C1_10_1994</v>
      </c>
      <c r="C2153" s="35" t="s">
        <v>74</v>
      </c>
      <c r="D2153" s="35">
        <v>10</v>
      </c>
      <c r="E2153" s="35">
        <v>1994</v>
      </c>
      <c r="F2153" s="35">
        <v>1.0164</v>
      </c>
      <c r="G2153" s="35">
        <v>4.0999999999999996</v>
      </c>
      <c r="H2153" s="35">
        <v>11</v>
      </c>
      <c r="I2153" s="35">
        <v>0.53</v>
      </c>
      <c r="J2153" s="43">
        <f t="shared" si="543"/>
        <v>0.48760000000000003</v>
      </c>
      <c r="K2153" s="35">
        <v>185.97287169999998</v>
      </c>
    </row>
    <row r="2154" spans="2:11" x14ac:dyDescent="0.25">
      <c r="B2154" s="35" t="str">
        <f t="shared" si="542"/>
        <v>C1_10_1995</v>
      </c>
      <c r="C2154" s="35" t="s">
        <v>74</v>
      </c>
      <c r="D2154" s="35">
        <v>10</v>
      </c>
      <c r="E2154" s="35">
        <v>1995</v>
      </c>
      <c r="F2154" s="35">
        <v>1.0164</v>
      </c>
      <c r="G2154" s="35">
        <v>4.0999999999999996</v>
      </c>
      <c r="H2154" s="35">
        <v>11</v>
      </c>
      <c r="I2154" s="35">
        <v>0.53</v>
      </c>
      <c r="J2154" s="43">
        <f t="shared" si="543"/>
        <v>0.48760000000000003</v>
      </c>
      <c r="K2154" s="35">
        <v>185.97287169999998</v>
      </c>
    </row>
    <row r="2155" spans="2:11" x14ac:dyDescent="0.25">
      <c r="B2155" s="35" t="str">
        <f t="shared" si="542"/>
        <v>C1_10_1996</v>
      </c>
      <c r="C2155" s="35" t="s">
        <v>74</v>
      </c>
      <c r="D2155" s="35">
        <v>10</v>
      </c>
      <c r="E2155" s="35">
        <v>1996</v>
      </c>
      <c r="F2155" s="35">
        <v>1.0164</v>
      </c>
      <c r="G2155" s="35">
        <v>4.0999999999999996</v>
      </c>
      <c r="H2155" s="35">
        <v>11</v>
      </c>
      <c r="I2155" s="35">
        <v>0.53</v>
      </c>
      <c r="J2155" s="43">
        <f t="shared" si="543"/>
        <v>0.48760000000000003</v>
      </c>
      <c r="K2155" s="35">
        <v>185.97287169999998</v>
      </c>
    </row>
    <row r="2156" spans="2:11" x14ac:dyDescent="0.25">
      <c r="B2156" s="35" t="str">
        <f t="shared" si="542"/>
        <v>C1_10_1997</v>
      </c>
      <c r="C2156" s="35" t="s">
        <v>74</v>
      </c>
      <c r="D2156" s="35">
        <v>10</v>
      </c>
      <c r="E2156" s="35">
        <v>1997</v>
      </c>
      <c r="F2156" s="35">
        <v>1.0164</v>
      </c>
      <c r="G2156" s="35">
        <v>4.0999999999999996</v>
      </c>
      <c r="H2156" s="35">
        <v>11</v>
      </c>
      <c r="I2156" s="35">
        <v>0.53</v>
      </c>
      <c r="J2156" s="43">
        <f t="shared" si="543"/>
        <v>0.48760000000000003</v>
      </c>
      <c r="K2156" s="35">
        <v>185.97287169999998</v>
      </c>
    </row>
    <row r="2157" spans="2:11" x14ac:dyDescent="0.25">
      <c r="B2157" s="35" t="str">
        <f t="shared" si="542"/>
        <v>C1_10_1998</v>
      </c>
      <c r="C2157" s="35" t="s">
        <v>74</v>
      </c>
      <c r="D2157" s="35">
        <v>10</v>
      </c>
      <c r="E2157" s="35">
        <v>1998</v>
      </c>
      <c r="F2157" s="35">
        <v>1.0164</v>
      </c>
      <c r="G2157" s="35">
        <v>4.0999999999999996</v>
      </c>
      <c r="H2157" s="35">
        <v>11</v>
      </c>
      <c r="I2157" s="35">
        <v>0.53</v>
      </c>
      <c r="J2157" s="43">
        <f t="shared" si="543"/>
        <v>0.48760000000000003</v>
      </c>
      <c r="K2157" s="35">
        <v>185.97287169999998</v>
      </c>
    </row>
    <row r="2158" spans="2:11" x14ac:dyDescent="0.25">
      <c r="B2158" s="35" t="str">
        <f t="shared" si="542"/>
        <v>C1_10_1999</v>
      </c>
      <c r="C2158" s="35" t="s">
        <v>74</v>
      </c>
      <c r="D2158" s="35">
        <v>10</v>
      </c>
      <c r="E2158" s="35">
        <v>1999</v>
      </c>
      <c r="F2158" s="35">
        <v>0.82280000000000009</v>
      </c>
      <c r="G2158" s="35">
        <v>2.7</v>
      </c>
      <c r="H2158" s="35">
        <v>8.17</v>
      </c>
      <c r="I2158" s="35">
        <v>0.38</v>
      </c>
      <c r="J2158" s="43">
        <f t="shared" si="543"/>
        <v>0.34960000000000002</v>
      </c>
      <c r="K2158" s="35">
        <v>185.97287169999998</v>
      </c>
    </row>
    <row r="2159" spans="2:11" x14ac:dyDescent="0.25">
      <c r="B2159" s="35" t="str">
        <f t="shared" si="542"/>
        <v>C1_10_2000</v>
      </c>
      <c r="C2159" s="35" t="s">
        <v>74</v>
      </c>
      <c r="D2159" s="35">
        <v>10</v>
      </c>
      <c r="E2159" s="35">
        <v>2000</v>
      </c>
      <c r="F2159" s="35">
        <v>0.82280000000000009</v>
      </c>
      <c r="G2159" s="35">
        <v>2.7</v>
      </c>
      <c r="H2159" s="35">
        <v>8.17</v>
      </c>
      <c r="I2159" s="35">
        <v>0.38</v>
      </c>
      <c r="J2159" s="43">
        <f t="shared" si="543"/>
        <v>0.34960000000000002</v>
      </c>
      <c r="K2159" s="35">
        <v>185.97287169999998</v>
      </c>
    </row>
    <row r="2160" spans="2:11" x14ac:dyDescent="0.25">
      <c r="B2160" s="35" t="str">
        <f t="shared" si="542"/>
        <v>C1_10_2001</v>
      </c>
      <c r="C2160" s="35" t="s">
        <v>74</v>
      </c>
      <c r="D2160" s="35">
        <v>10</v>
      </c>
      <c r="E2160" s="35">
        <v>2001</v>
      </c>
      <c r="F2160" s="35">
        <v>0.82280000000000009</v>
      </c>
      <c r="G2160" s="35">
        <v>2.7</v>
      </c>
      <c r="H2160" s="35">
        <v>8.17</v>
      </c>
      <c r="I2160" s="35">
        <v>0.38</v>
      </c>
      <c r="J2160" s="43">
        <f t="shared" si="543"/>
        <v>0.34960000000000002</v>
      </c>
      <c r="K2160" s="35">
        <v>185.97287169999998</v>
      </c>
    </row>
    <row r="2161" spans="2:11" x14ac:dyDescent="0.25">
      <c r="B2161" s="35" t="str">
        <f t="shared" si="542"/>
        <v>C1_10_2002</v>
      </c>
      <c r="C2161" s="35" t="s">
        <v>74</v>
      </c>
      <c r="D2161" s="35">
        <v>10</v>
      </c>
      <c r="E2161" s="35">
        <v>2002</v>
      </c>
      <c r="F2161" s="35">
        <v>0.82280000000000009</v>
      </c>
      <c r="G2161" s="35">
        <v>2.7</v>
      </c>
      <c r="H2161" s="35">
        <v>8.17</v>
      </c>
      <c r="I2161" s="35">
        <v>0.38</v>
      </c>
      <c r="J2161" s="43">
        <f t="shared" si="543"/>
        <v>0.34960000000000002</v>
      </c>
      <c r="K2161" s="35">
        <v>185.97287169999998</v>
      </c>
    </row>
    <row r="2162" spans="2:11" x14ac:dyDescent="0.25">
      <c r="B2162" s="35" t="str">
        <f t="shared" si="542"/>
        <v>C1_10_2003</v>
      </c>
      <c r="C2162" s="35" t="s">
        <v>74</v>
      </c>
      <c r="D2162" s="35">
        <v>10</v>
      </c>
      <c r="E2162" s="35">
        <v>2003</v>
      </c>
      <c r="F2162" s="35">
        <v>0.82280000000000009</v>
      </c>
      <c r="G2162" s="35">
        <v>2.7</v>
      </c>
      <c r="H2162" s="35">
        <v>8.17</v>
      </c>
      <c r="I2162" s="35">
        <v>0.38</v>
      </c>
      <c r="J2162" s="43">
        <f t="shared" si="543"/>
        <v>0.34960000000000002</v>
      </c>
      <c r="K2162" s="35">
        <v>185.97287169999998</v>
      </c>
    </row>
    <row r="2163" spans="2:11" x14ac:dyDescent="0.25">
      <c r="B2163" s="35" t="str">
        <f t="shared" si="542"/>
        <v>C1_10_2004</v>
      </c>
      <c r="C2163" s="35" t="s">
        <v>74</v>
      </c>
      <c r="D2163" s="35">
        <v>10</v>
      </c>
      <c r="E2163" s="35">
        <v>2004</v>
      </c>
      <c r="F2163" s="35">
        <v>0.82280000000000009</v>
      </c>
      <c r="G2163" s="35">
        <v>2.7</v>
      </c>
      <c r="H2163" s="35">
        <v>8.17</v>
      </c>
      <c r="I2163" s="35">
        <v>0.38</v>
      </c>
      <c r="J2163" s="43">
        <f t="shared" si="543"/>
        <v>0.34960000000000002</v>
      </c>
      <c r="K2163" s="35">
        <v>185.97287169999998</v>
      </c>
    </row>
    <row r="2164" spans="2:11" x14ac:dyDescent="0.25">
      <c r="B2164" s="35" t="str">
        <f t="shared" si="542"/>
        <v>C1_10_2005</v>
      </c>
      <c r="C2164" s="35" t="s">
        <v>74</v>
      </c>
      <c r="D2164" s="35">
        <v>10</v>
      </c>
      <c r="E2164" s="35">
        <v>2005</v>
      </c>
      <c r="F2164" s="35">
        <v>0.38719999999999999</v>
      </c>
      <c r="G2164" s="35">
        <v>0.92</v>
      </c>
      <c r="H2164" s="35">
        <v>6.25</v>
      </c>
      <c r="I2164" s="35">
        <v>0.15</v>
      </c>
      <c r="J2164" s="43">
        <f t="shared" si="543"/>
        <v>0.13800000000000001</v>
      </c>
      <c r="K2164" s="35">
        <v>185.97287169999998</v>
      </c>
    </row>
    <row r="2165" spans="2:11" x14ac:dyDescent="0.25">
      <c r="B2165" s="35" t="str">
        <f t="shared" si="542"/>
        <v>C1_10_2006</v>
      </c>
      <c r="C2165" s="35" t="s">
        <v>74</v>
      </c>
      <c r="D2165" s="35">
        <v>10</v>
      </c>
      <c r="E2165" s="35">
        <v>2006</v>
      </c>
      <c r="F2165" s="35">
        <v>0.22989999999999999</v>
      </c>
      <c r="G2165" s="35">
        <v>0.92</v>
      </c>
      <c r="H2165" s="35">
        <v>4.95</v>
      </c>
      <c r="I2165" s="35">
        <v>0.12</v>
      </c>
      <c r="J2165" s="43">
        <f t="shared" si="543"/>
        <v>0.1104</v>
      </c>
      <c r="K2165" s="35">
        <v>185.97287169999998</v>
      </c>
    </row>
    <row r="2166" spans="2:11" x14ac:dyDescent="0.25">
      <c r="B2166" s="35" t="str">
        <f t="shared" si="542"/>
        <v>C1_10_2007</v>
      </c>
      <c r="C2166" s="35" t="s">
        <v>74</v>
      </c>
      <c r="D2166" s="35">
        <v>10</v>
      </c>
      <c r="E2166" s="35">
        <v>2007</v>
      </c>
      <c r="F2166" s="35">
        <v>0.16940000000000002</v>
      </c>
      <c r="G2166" s="35">
        <v>0.92</v>
      </c>
      <c r="H2166" s="35">
        <v>4.51</v>
      </c>
      <c r="I2166" s="35">
        <v>0.11</v>
      </c>
      <c r="J2166" s="43">
        <f t="shared" si="543"/>
        <v>0.1012</v>
      </c>
      <c r="K2166" s="35">
        <v>185.97287169999998</v>
      </c>
    </row>
    <row r="2167" spans="2:11" x14ac:dyDescent="0.25">
      <c r="B2167" s="35" t="str">
        <f t="shared" si="542"/>
        <v>C1_10_2008</v>
      </c>
      <c r="C2167" s="35" t="s">
        <v>74</v>
      </c>
      <c r="D2167" s="35">
        <v>10</v>
      </c>
      <c r="E2167" s="35">
        <v>2008</v>
      </c>
      <c r="F2167" s="35">
        <v>0.16940000000000002</v>
      </c>
      <c r="G2167" s="35">
        <v>0.92</v>
      </c>
      <c r="H2167" s="35">
        <v>4.51</v>
      </c>
      <c r="I2167" s="35">
        <v>0.11</v>
      </c>
      <c r="J2167" s="43">
        <f t="shared" si="543"/>
        <v>0.1012</v>
      </c>
      <c r="K2167" s="35">
        <v>185.97287169999998</v>
      </c>
    </row>
    <row r="2168" spans="2:11" x14ac:dyDescent="0.25">
      <c r="B2168" s="35" t="str">
        <f t="shared" si="542"/>
        <v>C1_10_2009</v>
      </c>
      <c r="C2168" s="35" t="s">
        <v>74</v>
      </c>
      <c r="D2168" s="35">
        <v>10</v>
      </c>
      <c r="E2168" s="35">
        <v>2009</v>
      </c>
      <c r="F2168" s="35">
        <v>0.1452</v>
      </c>
      <c r="G2168" s="35">
        <v>0.92</v>
      </c>
      <c r="H2168" s="35">
        <v>4.29</v>
      </c>
      <c r="I2168" s="35">
        <v>0.11</v>
      </c>
      <c r="J2168" s="43">
        <f t="shared" si="543"/>
        <v>0.1012</v>
      </c>
      <c r="K2168" s="35">
        <v>185.97287169999998</v>
      </c>
    </row>
    <row r="2169" spans="2:11" x14ac:dyDescent="0.25">
      <c r="B2169" s="35" t="str">
        <f t="shared" si="542"/>
        <v>C1_10_2010</v>
      </c>
      <c r="C2169" s="35" t="s">
        <v>74</v>
      </c>
      <c r="D2169" s="35">
        <v>10</v>
      </c>
      <c r="E2169" s="35">
        <v>2010</v>
      </c>
      <c r="F2169" s="35">
        <v>0.121</v>
      </c>
      <c r="G2169" s="35">
        <v>0.92</v>
      </c>
      <c r="H2169" s="35">
        <v>4.08</v>
      </c>
      <c r="I2169" s="35">
        <v>0.11</v>
      </c>
      <c r="J2169" s="43">
        <f t="shared" si="543"/>
        <v>0.1012</v>
      </c>
      <c r="K2169" s="35">
        <v>185.97287169999998</v>
      </c>
    </row>
    <row r="2170" spans="2:11" x14ac:dyDescent="0.25">
      <c r="B2170" s="35" t="str">
        <f t="shared" si="542"/>
        <v>C1_10_2011</v>
      </c>
      <c r="C2170" s="35" t="s">
        <v>74</v>
      </c>
      <c r="D2170" s="35">
        <v>10</v>
      </c>
      <c r="E2170" s="35">
        <v>2011</v>
      </c>
      <c r="F2170" s="35">
        <v>0.121</v>
      </c>
      <c r="G2170" s="35">
        <v>0.92</v>
      </c>
      <c r="H2170" s="35">
        <v>4.08</v>
      </c>
      <c r="I2170" s="35">
        <v>0.11</v>
      </c>
      <c r="J2170" s="43">
        <f t="shared" si="543"/>
        <v>0.1012</v>
      </c>
      <c r="K2170" s="35">
        <v>185.97287169999998</v>
      </c>
    </row>
    <row r="2171" spans="2:11" x14ac:dyDescent="0.25">
      <c r="B2171" s="35" t="str">
        <f t="shared" si="542"/>
        <v>C1_10_2012</v>
      </c>
      <c r="C2171" s="35" t="s">
        <v>74</v>
      </c>
      <c r="D2171" s="35">
        <v>10</v>
      </c>
      <c r="E2171" s="35">
        <v>2012</v>
      </c>
      <c r="F2171" s="35">
        <v>0.121</v>
      </c>
      <c r="G2171" s="35">
        <v>0.92</v>
      </c>
      <c r="H2171" s="35">
        <v>4.08</v>
      </c>
      <c r="I2171" s="35">
        <v>0.11</v>
      </c>
      <c r="J2171" s="43">
        <f t="shared" si="543"/>
        <v>0.1012</v>
      </c>
      <c r="K2171" s="35">
        <v>185.97287169999998</v>
      </c>
    </row>
    <row r="2172" spans="2:11" x14ac:dyDescent="0.25">
      <c r="B2172" s="35" t="str">
        <f t="shared" si="542"/>
        <v>C1_10_2013</v>
      </c>
      <c r="C2172" s="35" t="s">
        <v>74</v>
      </c>
      <c r="D2172" s="35">
        <v>10</v>
      </c>
      <c r="E2172" s="35">
        <v>2013</v>
      </c>
      <c r="F2172" s="35">
        <v>0.121</v>
      </c>
      <c r="G2172" s="35">
        <v>0.92</v>
      </c>
      <c r="H2172" s="35">
        <v>4.08</v>
      </c>
      <c r="I2172" s="35">
        <v>0.11</v>
      </c>
      <c r="J2172" s="43">
        <f t="shared" si="543"/>
        <v>0.1012</v>
      </c>
      <c r="K2172" s="35">
        <v>185.97287169999998</v>
      </c>
    </row>
    <row r="2173" spans="2:11" x14ac:dyDescent="0.25">
      <c r="B2173" s="35" t="str">
        <f t="shared" si="542"/>
        <v>C1_10_2014</v>
      </c>
      <c r="C2173" s="35" t="s">
        <v>74</v>
      </c>
      <c r="D2173" s="35">
        <v>10</v>
      </c>
      <c r="E2173" s="35">
        <v>2014</v>
      </c>
      <c r="F2173" s="35">
        <v>0.121</v>
      </c>
      <c r="G2173" s="35">
        <v>0.92</v>
      </c>
      <c r="H2173" s="35">
        <v>2.36</v>
      </c>
      <c r="I2173" s="35">
        <v>0.06</v>
      </c>
      <c r="J2173" s="43">
        <f t="shared" si="543"/>
        <v>5.5199999999999999E-2</v>
      </c>
      <c r="K2173" s="35">
        <v>185.97287169999998</v>
      </c>
    </row>
    <row r="2174" spans="2:11" x14ac:dyDescent="0.25">
      <c r="B2174" s="35" t="str">
        <f t="shared" si="542"/>
        <v>C1_10_2015</v>
      </c>
      <c r="C2174" s="35" t="s">
        <v>74</v>
      </c>
      <c r="D2174" s="35">
        <v>10</v>
      </c>
      <c r="E2174" s="35">
        <v>2015</v>
      </c>
      <c r="F2174" s="35">
        <v>0.121</v>
      </c>
      <c r="G2174" s="35">
        <v>0.92</v>
      </c>
      <c r="H2174" s="35">
        <v>2.36</v>
      </c>
      <c r="I2174" s="35">
        <v>0.06</v>
      </c>
      <c r="J2174" s="43">
        <f t="shared" si="543"/>
        <v>5.5199999999999999E-2</v>
      </c>
      <c r="K2174" s="35">
        <v>185.97287169999998</v>
      </c>
    </row>
    <row r="2175" spans="2:11" x14ac:dyDescent="0.25">
      <c r="B2175" s="35" t="str">
        <f t="shared" si="542"/>
        <v>C1_10_2016</v>
      </c>
      <c r="C2175" s="35" t="s">
        <v>74</v>
      </c>
      <c r="D2175" s="35">
        <v>10</v>
      </c>
      <c r="E2175" s="35">
        <v>2016</v>
      </c>
      <c r="F2175" s="35">
        <v>0.121</v>
      </c>
      <c r="G2175" s="35">
        <v>0.92</v>
      </c>
      <c r="H2175" s="35">
        <v>2.36</v>
      </c>
      <c r="I2175" s="35">
        <v>0.06</v>
      </c>
      <c r="J2175" s="43">
        <f t="shared" si="543"/>
        <v>5.5199999999999999E-2</v>
      </c>
      <c r="K2175" s="35">
        <v>185.97287169999998</v>
      </c>
    </row>
    <row r="2176" spans="2:11" x14ac:dyDescent="0.25">
      <c r="B2176" s="35" t="str">
        <f t="shared" si="542"/>
        <v>C1_10_2017</v>
      </c>
      <c r="C2176" s="35" t="s">
        <v>74</v>
      </c>
      <c r="D2176" s="35">
        <v>10</v>
      </c>
      <c r="E2176" s="35">
        <v>2017</v>
      </c>
      <c r="F2176" s="35">
        <v>0.121</v>
      </c>
      <c r="G2176" s="35">
        <v>0.92</v>
      </c>
      <c r="H2176" s="35">
        <v>2.36</v>
      </c>
      <c r="I2176" s="35">
        <v>0.06</v>
      </c>
      <c r="J2176" s="43">
        <f t="shared" si="543"/>
        <v>5.5199999999999999E-2</v>
      </c>
      <c r="K2176" s="35">
        <v>185.97287169999998</v>
      </c>
    </row>
    <row r="2177" spans="2:11" x14ac:dyDescent="0.25">
      <c r="B2177" s="35" t="str">
        <f t="shared" si="542"/>
        <v>C1_10_2018</v>
      </c>
      <c r="C2177" s="35" t="s">
        <v>74</v>
      </c>
      <c r="D2177" s="35">
        <v>10</v>
      </c>
      <c r="E2177" s="35">
        <v>2018</v>
      </c>
      <c r="F2177" s="35">
        <v>0.121</v>
      </c>
      <c r="G2177" s="35">
        <v>0.92</v>
      </c>
      <c r="H2177" s="35">
        <v>2.36</v>
      </c>
      <c r="I2177" s="35">
        <v>0.06</v>
      </c>
      <c r="J2177" s="43">
        <f t="shared" si="543"/>
        <v>5.5199999999999999E-2</v>
      </c>
      <c r="K2177" s="35">
        <v>185.97287169999998</v>
      </c>
    </row>
    <row r="2178" spans="2:11" x14ac:dyDescent="0.25">
      <c r="B2178" s="35" t="str">
        <f t="shared" si="542"/>
        <v>C1_10_2019</v>
      </c>
      <c r="C2178" s="35" t="s">
        <v>74</v>
      </c>
      <c r="D2178" s="35">
        <v>10</v>
      </c>
      <c r="E2178" s="35">
        <v>2019</v>
      </c>
      <c r="F2178" s="35">
        <v>0.121</v>
      </c>
      <c r="G2178" s="35">
        <v>0.92</v>
      </c>
      <c r="H2178" s="35">
        <v>2.36</v>
      </c>
      <c r="I2178" s="35">
        <v>0.06</v>
      </c>
      <c r="J2178" s="43">
        <f t="shared" si="543"/>
        <v>5.5199999999999999E-2</v>
      </c>
      <c r="K2178" s="35">
        <v>185.97287169999998</v>
      </c>
    </row>
    <row r="2179" spans="2:11" x14ac:dyDescent="0.25">
      <c r="B2179" s="35" t="str">
        <f t="shared" si="542"/>
        <v>C1_10_2020</v>
      </c>
      <c r="C2179" s="35" t="s">
        <v>74</v>
      </c>
      <c r="D2179" s="35">
        <v>10</v>
      </c>
      <c r="E2179" s="35">
        <v>2020</v>
      </c>
      <c r="F2179" s="35">
        <v>0.121</v>
      </c>
      <c r="G2179" s="35">
        <v>0.92</v>
      </c>
      <c r="H2179" s="35">
        <v>2.36</v>
      </c>
      <c r="I2179" s="35">
        <v>0.06</v>
      </c>
      <c r="J2179" s="43">
        <f t="shared" si="543"/>
        <v>5.5199999999999999E-2</v>
      </c>
      <c r="K2179" s="35">
        <v>185.97287169999998</v>
      </c>
    </row>
    <row r="2180" spans="2:11" x14ac:dyDescent="0.25">
      <c r="B2180" s="35" t="str">
        <f t="shared" si="542"/>
        <v>C1_10_2040</v>
      </c>
      <c r="C2180" s="35" t="s">
        <v>74</v>
      </c>
      <c r="D2180" s="35">
        <v>10</v>
      </c>
      <c r="E2180" s="35">
        <v>2040</v>
      </c>
      <c r="F2180" s="35">
        <v>6.0499999999999998E-2</v>
      </c>
      <c r="G2180" s="35">
        <v>0.92</v>
      </c>
      <c r="H2180" s="35">
        <v>2.36</v>
      </c>
      <c r="I2180" s="35">
        <v>0.02</v>
      </c>
      <c r="J2180" s="43">
        <f t="shared" si="543"/>
        <v>1.84E-2</v>
      </c>
      <c r="K2180" s="35">
        <v>185.97287169999998</v>
      </c>
    </row>
    <row r="2181" spans="2:11" x14ac:dyDescent="0.25">
      <c r="B2181" s="35" t="str">
        <f t="shared" si="542"/>
        <v>C2_1_1994</v>
      </c>
      <c r="C2181" s="35" t="s">
        <v>81</v>
      </c>
      <c r="D2181" s="35">
        <f>D1737</f>
        <v>1</v>
      </c>
      <c r="E2181" s="35">
        <f>E1737</f>
        <v>1994</v>
      </c>
      <c r="F2181" s="35">
        <v>1.8149999999999999</v>
      </c>
      <c r="G2181" s="35">
        <v>5</v>
      </c>
      <c r="H2181" s="35">
        <v>10</v>
      </c>
      <c r="I2181" s="35">
        <v>1</v>
      </c>
      <c r="J2181" s="43">
        <f t="shared" si="543"/>
        <v>0.92</v>
      </c>
      <c r="K2181" s="35">
        <f>K1737</f>
        <v>244.93987980000003</v>
      </c>
    </row>
    <row r="2182" spans="2:11" x14ac:dyDescent="0.25">
      <c r="B2182" s="35" t="str">
        <f t="shared" si="542"/>
        <v>C2_1_1995</v>
      </c>
      <c r="C2182" s="35" t="s">
        <v>81</v>
      </c>
      <c r="D2182" s="35">
        <f t="shared" ref="D2182:E2182" si="544">D1738</f>
        <v>1</v>
      </c>
      <c r="E2182" s="35">
        <f t="shared" si="544"/>
        <v>1995</v>
      </c>
      <c r="F2182" s="35">
        <v>1.8149999999999999</v>
      </c>
      <c r="G2182" s="35">
        <v>5</v>
      </c>
      <c r="H2182" s="35">
        <v>10</v>
      </c>
      <c r="I2182" s="35">
        <v>1</v>
      </c>
      <c r="J2182" s="43">
        <f t="shared" si="543"/>
        <v>0.92</v>
      </c>
      <c r="K2182" s="35">
        <f t="shared" ref="K2182:K2245" si="545">K1738</f>
        <v>244.93987980000003</v>
      </c>
    </row>
    <row r="2183" spans="2:11" x14ac:dyDescent="0.25">
      <c r="B2183" s="35" t="str">
        <f t="shared" si="542"/>
        <v>C2_1_1996</v>
      </c>
      <c r="C2183" s="35" t="s">
        <v>81</v>
      </c>
      <c r="D2183" s="35">
        <f t="shared" ref="D2183:E2183" si="546">D1739</f>
        <v>1</v>
      </c>
      <c r="E2183" s="35">
        <f t="shared" si="546"/>
        <v>1996</v>
      </c>
      <c r="F2183" s="35">
        <v>1.8149999999999999</v>
      </c>
      <c r="G2183" s="35">
        <v>5</v>
      </c>
      <c r="H2183" s="35">
        <v>10</v>
      </c>
      <c r="I2183" s="35">
        <v>1</v>
      </c>
      <c r="J2183" s="43">
        <f t="shared" si="543"/>
        <v>0.92</v>
      </c>
      <c r="K2183" s="35">
        <f t="shared" si="545"/>
        <v>244.93987980000003</v>
      </c>
    </row>
    <row r="2184" spans="2:11" x14ac:dyDescent="0.25">
      <c r="B2184" s="35" t="str">
        <f t="shared" si="542"/>
        <v>C2_1_1997</v>
      </c>
      <c r="C2184" s="35" t="s">
        <v>81</v>
      </c>
      <c r="D2184" s="35">
        <f t="shared" ref="D2184:E2184" si="547">D1740</f>
        <v>1</v>
      </c>
      <c r="E2184" s="35">
        <f t="shared" si="547"/>
        <v>1997</v>
      </c>
      <c r="F2184" s="35">
        <v>1.8149999999999999</v>
      </c>
      <c r="G2184" s="35">
        <v>5</v>
      </c>
      <c r="H2184" s="35">
        <v>10</v>
      </c>
      <c r="I2184" s="35">
        <v>1</v>
      </c>
      <c r="J2184" s="43">
        <f t="shared" si="543"/>
        <v>0.92</v>
      </c>
      <c r="K2184" s="35">
        <f t="shared" si="545"/>
        <v>244.93987980000003</v>
      </c>
    </row>
    <row r="2185" spans="2:11" x14ac:dyDescent="0.25">
      <c r="B2185" s="35" t="str">
        <f t="shared" si="542"/>
        <v>C2_1_1998</v>
      </c>
      <c r="C2185" s="35" t="s">
        <v>81</v>
      </c>
      <c r="D2185" s="35">
        <f t="shared" ref="D2185:E2185" si="548">D1741</f>
        <v>1</v>
      </c>
      <c r="E2185" s="35">
        <f t="shared" si="548"/>
        <v>1998</v>
      </c>
      <c r="F2185" s="35">
        <v>1.8149999999999999</v>
      </c>
      <c r="G2185" s="35">
        <v>5</v>
      </c>
      <c r="H2185" s="35">
        <v>10</v>
      </c>
      <c r="I2185" s="35">
        <v>1</v>
      </c>
      <c r="J2185" s="43">
        <f t="shared" si="543"/>
        <v>0.92</v>
      </c>
      <c r="K2185" s="35">
        <f t="shared" si="545"/>
        <v>244.93987980000003</v>
      </c>
    </row>
    <row r="2186" spans="2:11" x14ac:dyDescent="0.25">
      <c r="B2186" s="35" t="str">
        <f t="shared" ref="B2186:B2249" si="549">C2186&amp;"_"&amp;D2186&amp;"_"&amp;E2186</f>
        <v>C2_1_1999</v>
      </c>
      <c r="C2186" s="35" t="s">
        <v>81</v>
      </c>
      <c r="D2186" s="35">
        <f t="shared" ref="D2186:E2186" si="550">D1742</f>
        <v>1</v>
      </c>
      <c r="E2186" s="35">
        <f t="shared" si="550"/>
        <v>1999</v>
      </c>
      <c r="F2186" s="35">
        <v>1.2705</v>
      </c>
      <c r="G2186" s="35">
        <v>5</v>
      </c>
      <c r="H2186" s="35">
        <v>9.35</v>
      </c>
      <c r="I2186" s="35">
        <v>0.57000000000000006</v>
      </c>
      <c r="J2186" s="43">
        <f t="shared" ref="J2186:J2249" si="551">0.92*I2186</f>
        <v>0.52440000000000009</v>
      </c>
      <c r="K2186" s="35">
        <f t="shared" si="545"/>
        <v>244.93987980000003</v>
      </c>
    </row>
    <row r="2187" spans="2:11" x14ac:dyDescent="0.25">
      <c r="B2187" s="35" t="str">
        <f t="shared" si="549"/>
        <v>C2_1_2000</v>
      </c>
      <c r="C2187" s="35" t="s">
        <v>81</v>
      </c>
      <c r="D2187" s="35">
        <f t="shared" ref="D2187:E2187" si="552">D1743</f>
        <v>1</v>
      </c>
      <c r="E2187" s="35">
        <f t="shared" si="552"/>
        <v>2000</v>
      </c>
      <c r="F2187" s="35">
        <v>1.2705</v>
      </c>
      <c r="G2187" s="35">
        <v>5</v>
      </c>
      <c r="H2187" s="35">
        <v>9.35</v>
      </c>
      <c r="I2187" s="35">
        <v>0.57000000000000006</v>
      </c>
      <c r="J2187" s="43">
        <f t="shared" si="551"/>
        <v>0.52440000000000009</v>
      </c>
      <c r="K2187" s="35">
        <f t="shared" si="545"/>
        <v>244.93987980000003</v>
      </c>
    </row>
    <row r="2188" spans="2:11" x14ac:dyDescent="0.25">
      <c r="B2188" s="35" t="str">
        <f t="shared" si="549"/>
        <v>C2_1_2001</v>
      </c>
      <c r="C2188" s="35" t="s">
        <v>81</v>
      </c>
      <c r="D2188" s="35">
        <f t="shared" ref="D2188:E2188" si="553">D1744</f>
        <v>1</v>
      </c>
      <c r="E2188" s="35">
        <f t="shared" si="553"/>
        <v>2001</v>
      </c>
      <c r="F2188" s="35">
        <v>1.2705</v>
      </c>
      <c r="G2188" s="35">
        <v>5</v>
      </c>
      <c r="H2188" s="35">
        <v>9.35</v>
      </c>
      <c r="I2188" s="35">
        <v>0.57000000000000006</v>
      </c>
      <c r="J2188" s="43">
        <f t="shared" si="551"/>
        <v>0.52440000000000009</v>
      </c>
      <c r="K2188" s="35">
        <f t="shared" si="545"/>
        <v>244.93987980000003</v>
      </c>
    </row>
    <row r="2189" spans="2:11" x14ac:dyDescent="0.25">
      <c r="B2189" s="35" t="str">
        <f t="shared" si="549"/>
        <v>C2_1_2002</v>
      </c>
      <c r="C2189" s="35" t="s">
        <v>81</v>
      </c>
      <c r="D2189" s="35">
        <f t="shared" ref="D2189:E2189" si="554">D1745</f>
        <v>1</v>
      </c>
      <c r="E2189" s="35">
        <f t="shared" si="554"/>
        <v>2002</v>
      </c>
      <c r="F2189" s="35">
        <v>1.2705</v>
      </c>
      <c r="G2189" s="35">
        <v>5</v>
      </c>
      <c r="H2189" s="35">
        <v>9.35</v>
      </c>
      <c r="I2189" s="35">
        <v>0.57000000000000006</v>
      </c>
      <c r="J2189" s="43">
        <f t="shared" si="551"/>
        <v>0.52440000000000009</v>
      </c>
      <c r="K2189" s="35">
        <f t="shared" si="545"/>
        <v>244.93987980000003</v>
      </c>
    </row>
    <row r="2190" spans="2:11" x14ac:dyDescent="0.25">
      <c r="B2190" s="35" t="str">
        <f t="shared" si="549"/>
        <v>C2_1_2003</v>
      </c>
      <c r="C2190" s="35" t="s">
        <v>81</v>
      </c>
      <c r="D2190" s="35">
        <f t="shared" ref="D2190:E2190" si="555">D1746</f>
        <v>1</v>
      </c>
      <c r="E2190" s="35">
        <f t="shared" si="555"/>
        <v>2003</v>
      </c>
      <c r="F2190" s="35">
        <v>1.2705</v>
      </c>
      <c r="G2190" s="35">
        <v>5</v>
      </c>
      <c r="H2190" s="35">
        <v>9.35</v>
      </c>
      <c r="I2190" s="35">
        <v>0.57000000000000006</v>
      </c>
      <c r="J2190" s="43">
        <f t="shared" si="551"/>
        <v>0.52440000000000009</v>
      </c>
      <c r="K2190" s="35">
        <f t="shared" si="545"/>
        <v>244.93987980000003</v>
      </c>
    </row>
    <row r="2191" spans="2:11" x14ac:dyDescent="0.25">
      <c r="B2191" s="35" t="str">
        <f t="shared" si="549"/>
        <v>C2_1_2004</v>
      </c>
      <c r="C2191" s="35" t="s">
        <v>81</v>
      </c>
      <c r="D2191" s="35">
        <f t="shared" ref="D2191:E2191" si="556">D1747</f>
        <v>1</v>
      </c>
      <c r="E2191" s="35">
        <f t="shared" si="556"/>
        <v>2004</v>
      </c>
      <c r="F2191" s="35">
        <v>0.82280000000000009</v>
      </c>
      <c r="G2191" s="35">
        <v>3.47</v>
      </c>
      <c r="H2191" s="35">
        <v>6.08</v>
      </c>
      <c r="I2191" s="35">
        <v>0.47000000000000003</v>
      </c>
      <c r="J2191" s="43">
        <f t="shared" si="551"/>
        <v>0.43240000000000006</v>
      </c>
      <c r="K2191" s="35">
        <f t="shared" si="545"/>
        <v>244.93987980000003</v>
      </c>
    </row>
    <row r="2192" spans="2:11" x14ac:dyDescent="0.25">
      <c r="B2192" s="35" t="str">
        <f t="shared" si="549"/>
        <v>C2_1_2005</v>
      </c>
      <c r="C2192" s="35" t="s">
        <v>81</v>
      </c>
      <c r="D2192" s="35">
        <f t="shared" ref="D2192:E2192" si="557">D1748</f>
        <v>1</v>
      </c>
      <c r="E2192" s="35">
        <f t="shared" si="557"/>
        <v>2005</v>
      </c>
      <c r="F2192" s="35">
        <v>0.82280000000000009</v>
      </c>
      <c r="G2192" s="35">
        <v>3.47</v>
      </c>
      <c r="H2192" s="35">
        <v>6.08</v>
      </c>
      <c r="I2192" s="35">
        <v>0.47000000000000003</v>
      </c>
      <c r="J2192" s="43">
        <f t="shared" si="551"/>
        <v>0.43240000000000006</v>
      </c>
      <c r="K2192" s="35">
        <f t="shared" si="545"/>
        <v>244.93987980000003</v>
      </c>
    </row>
    <row r="2193" spans="2:11" x14ac:dyDescent="0.25">
      <c r="B2193" s="35" t="str">
        <f t="shared" si="549"/>
        <v>C2_1_2006</v>
      </c>
      <c r="C2193" s="35" t="s">
        <v>81</v>
      </c>
      <c r="D2193" s="35">
        <f t="shared" ref="D2193:E2193" si="558">D1749</f>
        <v>1</v>
      </c>
      <c r="E2193" s="35">
        <f t="shared" si="558"/>
        <v>2006</v>
      </c>
      <c r="F2193" s="35">
        <v>0.82280000000000009</v>
      </c>
      <c r="G2193" s="35">
        <v>3.47</v>
      </c>
      <c r="H2193" s="35">
        <v>6.08</v>
      </c>
      <c r="I2193" s="35">
        <v>0.47000000000000003</v>
      </c>
      <c r="J2193" s="43">
        <f t="shared" si="551"/>
        <v>0.43240000000000006</v>
      </c>
      <c r="K2193" s="35">
        <f t="shared" si="545"/>
        <v>244.93987980000003</v>
      </c>
    </row>
    <row r="2194" spans="2:11" x14ac:dyDescent="0.25">
      <c r="B2194" s="35" t="str">
        <f t="shared" si="549"/>
        <v>C2_1_2007</v>
      </c>
      <c r="C2194" s="35" t="s">
        <v>81</v>
      </c>
      <c r="D2194" s="35">
        <f t="shared" ref="D2194:E2194" si="559">D1750</f>
        <v>1</v>
      </c>
      <c r="E2194" s="35">
        <f t="shared" si="559"/>
        <v>2007</v>
      </c>
      <c r="F2194" s="35">
        <v>0.59289999999999998</v>
      </c>
      <c r="G2194" s="35">
        <v>3.47</v>
      </c>
      <c r="H2194" s="35">
        <v>4.37</v>
      </c>
      <c r="I2194" s="35">
        <v>0.38</v>
      </c>
      <c r="J2194" s="43">
        <f t="shared" si="551"/>
        <v>0.34960000000000002</v>
      </c>
      <c r="K2194" s="35">
        <f t="shared" si="545"/>
        <v>244.93987980000003</v>
      </c>
    </row>
    <row r="2195" spans="2:11" x14ac:dyDescent="0.25">
      <c r="B2195" s="35" t="str">
        <f t="shared" si="549"/>
        <v>C2_1_2008</v>
      </c>
      <c r="C2195" s="35" t="s">
        <v>81</v>
      </c>
      <c r="D2195" s="35">
        <f t="shared" ref="D2195:E2195" si="560">D1751</f>
        <v>1</v>
      </c>
      <c r="E2195" s="35">
        <f t="shared" si="560"/>
        <v>2008</v>
      </c>
      <c r="F2195" s="35">
        <v>0.59289999999999998</v>
      </c>
      <c r="G2195" s="35">
        <v>3.47</v>
      </c>
      <c r="H2195" s="35">
        <v>4.37</v>
      </c>
      <c r="I2195" s="35">
        <v>0.38</v>
      </c>
      <c r="J2195" s="43">
        <f t="shared" si="551"/>
        <v>0.34960000000000002</v>
      </c>
      <c r="K2195" s="35">
        <f t="shared" si="545"/>
        <v>244.93987980000003</v>
      </c>
    </row>
    <row r="2196" spans="2:11" x14ac:dyDescent="0.25">
      <c r="B2196" s="35" t="str">
        <f t="shared" si="549"/>
        <v>C2_1_2009</v>
      </c>
      <c r="C2196" s="35" t="s">
        <v>81</v>
      </c>
      <c r="D2196" s="35">
        <f t="shared" ref="D2196:E2196" si="561">D1752</f>
        <v>1</v>
      </c>
      <c r="E2196" s="35">
        <f t="shared" si="561"/>
        <v>2009</v>
      </c>
      <c r="F2196" s="35">
        <v>0.59289999999999998</v>
      </c>
      <c r="G2196" s="35">
        <v>3.47</v>
      </c>
      <c r="H2196" s="35">
        <v>4.37</v>
      </c>
      <c r="I2196" s="35">
        <v>0.38</v>
      </c>
      <c r="J2196" s="43">
        <f t="shared" si="551"/>
        <v>0.34960000000000002</v>
      </c>
      <c r="K2196" s="35">
        <f t="shared" si="545"/>
        <v>244.93987980000003</v>
      </c>
    </row>
    <row r="2197" spans="2:11" x14ac:dyDescent="0.25">
      <c r="B2197" s="35" t="str">
        <f t="shared" si="549"/>
        <v>C2_1_2010</v>
      </c>
      <c r="C2197" s="35" t="s">
        <v>81</v>
      </c>
      <c r="D2197" s="35">
        <f t="shared" ref="D2197:E2197" si="562">D1753</f>
        <v>1</v>
      </c>
      <c r="E2197" s="35">
        <f t="shared" si="562"/>
        <v>2010</v>
      </c>
      <c r="F2197" s="35">
        <v>0.59289999999999998</v>
      </c>
      <c r="G2197" s="35">
        <v>3.47</v>
      </c>
      <c r="H2197" s="35">
        <v>4.37</v>
      </c>
      <c r="I2197" s="35">
        <v>0.38</v>
      </c>
      <c r="J2197" s="43">
        <f t="shared" si="551"/>
        <v>0.34960000000000002</v>
      </c>
      <c r="K2197" s="35">
        <f t="shared" si="545"/>
        <v>244.93987980000003</v>
      </c>
    </row>
    <row r="2198" spans="2:11" x14ac:dyDescent="0.25">
      <c r="B2198" s="35" t="str">
        <f t="shared" si="549"/>
        <v>C2_1_2011</v>
      </c>
      <c r="C2198" s="35" t="s">
        <v>81</v>
      </c>
      <c r="D2198" s="35">
        <f t="shared" ref="D2198:E2198" si="563">D1754</f>
        <v>1</v>
      </c>
      <c r="E2198" s="35">
        <f t="shared" si="563"/>
        <v>2011</v>
      </c>
      <c r="F2198" s="35">
        <v>0.59289999999999998</v>
      </c>
      <c r="G2198" s="35">
        <v>3.47</v>
      </c>
      <c r="H2198" s="35">
        <v>4.37</v>
      </c>
      <c r="I2198" s="35">
        <v>0.38</v>
      </c>
      <c r="J2198" s="43">
        <f t="shared" si="551"/>
        <v>0.34960000000000002</v>
      </c>
      <c r="K2198" s="35">
        <f t="shared" si="545"/>
        <v>244.93987980000003</v>
      </c>
    </row>
    <row r="2199" spans="2:11" x14ac:dyDescent="0.25">
      <c r="B2199" s="35" t="str">
        <f t="shared" si="549"/>
        <v>C2_1_2012</v>
      </c>
      <c r="C2199" s="35" t="s">
        <v>81</v>
      </c>
      <c r="D2199" s="35">
        <f t="shared" ref="D2199:E2199" si="564">D1755</f>
        <v>1</v>
      </c>
      <c r="E2199" s="35">
        <f t="shared" si="564"/>
        <v>2012</v>
      </c>
      <c r="F2199" s="35">
        <v>0.59289999999999998</v>
      </c>
      <c r="G2199" s="35">
        <v>3.47</v>
      </c>
      <c r="H2199" s="35">
        <v>4.37</v>
      </c>
      <c r="I2199" s="35">
        <v>0.38</v>
      </c>
      <c r="J2199" s="43">
        <f t="shared" si="551"/>
        <v>0.34960000000000002</v>
      </c>
      <c r="K2199" s="35">
        <f t="shared" si="545"/>
        <v>244.93987980000003</v>
      </c>
    </row>
    <row r="2200" spans="2:11" x14ac:dyDescent="0.25">
      <c r="B2200" s="35" t="str">
        <f t="shared" si="549"/>
        <v>C2_1_2013</v>
      </c>
      <c r="C2200" s="35" t="s">
        <v>81</v>
      </c>
      <c r="D2200" s="35">
        <f t="shared" ref="D2200:E2200" si="565">D1756</f>
        <v>1</v>
      </c>
      <c r="E2200" s="35">
        <f t="shared" si="565"/>
        <v>2013</v>
      </c>
      <c r="F2200" s="35">
        <v>0.59289999999999998</v>
      </c>
      <c r="G2200" s="35">
        <v>3.47</v>
      </c>
      <c r="H2200" s="35">
        <v>4.37</v>
      </c>
      <c r="I2200" s="35">
        <v>0.38</v>
      </c>
      <c r="J2200" s="43">
        <f t="shared" si="551"/>
        <v>0.34960000000000002</v>
      </c>
      <c r="K2200" s="35">
        <f t="shared" si="545"/>
        <v>244.93987980000003</v>
      </c>
    </row>
    <row r="2201" spans="2:11" x14ac:dyDescent="0.25">
      <c r="B2201" s="35" t="str">
        <f t="shared" si="549"/>
        <v>C2_1_2014</v>
      </c>
      <c r="C2201" s="35" t="s">
        <v>81</v>
      </c>
      <c r="D2201" s="35">
        <f t="shared" ref="D2201:E2201" si="566">D1757</f>
        <v>1</v>
      </c>
      <c r="E2201" s="35">
        <f t="shared" si="566"/>
        <v>2014</v>
      </c>
      <c r="F2201" s="35">
        <v>0.59289999999999998</v>
      </c>
      <c r="G2201" s="35">
        <v>3.47</v>
      </c>
      <c r="H2201" s="35">
        <v>4.37</v>
      </c>
      <c r="I2201" s="35">
        <v>0.38</v>
      </c>
      <c r="J2201" s="43">
        <f t="shared" si="551"/>
        <v>0.34960000000000002</v>
      </c>
      <c r="K2201" s="35">
        <f t="shared" si="545"/>
        <v>244.93987980000003</v>
      </c>
    </row>
    <row r="2202" spans="2:11" x14ac:dyDescent="0.25">
      <c r="B2202" s="35" t="str">
        <f t="shared" si="549"/>
        <v>C2_1_2015</v>
      </c>
      <c r="C2202" s="35" t="s">
        <v>81</v>
      </c>
      <c r="D2202" s="35">
        <f t="shared" ref="D2202:E2202" si="567">D1758</f>
        <v>1</v>
      </c>
      <c r="E2202" s="35">
        <f t="shared" si="567"/>
        <v>2015</v>
      </c>
      <c r="F2202" s="35">
        <v>0.59289999999999998</v>
      </c>
      <c r="G2202" s="35">
        <v>3.47</v>
      </c>
      <c r="H2202" s="35">
        <v>4.37</v>
      </c>
      <c r="I2202" s="35">
        <v>0.38</v>
      </c>
      <c r="J2202" s="43">
        <f t="shared" si="551"/>
        <v>0.34960000000000002</v>
      </c>
      <c r="K2202" s="35">
        <f t="shared" si="545"/>
        <v>244.93987980000003</v>
      </c>
    </row>
    <row r="2203" spans="2:11" x14ac:dyDescent="0.25">
      <c r="B2203" s="35" t="str">
        <f t="shared" si="549"/>
        <v>C2_1_2016</v>
      </c>
      <c r="C2203" s="35" t="s">
        <v>81</v>
      </c>
      <c r="D2203" s="35">
        <f t="shared" ref="D2203:E2203" si="568">D1759</f>
        <v>1</v>
      </c>
      <c r="E2203" s="35">
        <f t="shared" si="568"/>
        <v>2016</v>
      </c>
      <c r="F2203" s="35">
        <v>0.59289999999999998</v>
      </c>
      <c r="G2203" s="35">
        <v>3.47</v>
      </c>
      <c r="H2203" s="35">
        <v>4.37</v>
      </c>
      <c r="I2203" s="35">
        <v>0.38</v>
      </c>
      <c r="J2203" s="43">
        <f t="shared" si="551"/>
        <v>0.34960000000000002</v>
      </c>
      <c r="K2203" s="35">
        <f t="shared" si="545"/>
        <v>244.93987980000003</v>
      </c>
    </row>
    <row r="2204" spans="2:11" x14ac:dyDescent="0.25">
      <c r="B2204" s="35" t="str">
        <f t="shared" si="549"/>
        <v>C2_1_2017</v>
      </c>
      <c r="C2204" s="35" t="s">
        <v>81</v>
      </c>
      <c r="D2204" s="35">
        <f t="shared" ref="D2204:E2204" si="569">D1760</f>
        <v>1</v>
      </c>
      <c r="E2204" s="35">
        <f t="shared" si="569"/>
        <v>2017</v>
      </c>
      <c r="F2204" s="35">
        <v>0.59289999999999998</v>
      </c>
      <c r="G2204" s="35">
        <v>3.47</v>
      </c>
      <c r="H2204" s="35">
        <v>4.37</v>
      </c>
      <c r="I2204" s="35">
        <v>0.38</v>
      </c>
      <c r="J2204" s="43">
        <f t="shared" si="551"/>
        <v>0.34960000000000002</v>
      </c>
      <c r="K2204" s="35">
        <f t="shared" si="545"/>
        <v>244.93987980000003</v>
      </c>
    </row>
    <row r="2205" spans="2:11" x14ac:dyDescent="0.25">
      <c r="B2205" s="35" t="str">
        <f t="shared" si="549"/>
        <v>C2_1_2018</v>
      </c>
      <c r="C2205" s="35" t="s">
        <v>81</v>
      </c>
      <c r="D2205" s="35">
        <f t="shared" ref="D2205:E2205" si="570">D1761</f>
        <v>1</v>
      </c>
      <c r="E2205" s="35">
        <f t="shared" si="570"/>
        <v>2018</v>
      </c>
      <c r="F2205" s="35">
        <v>0.59289999999999998</v>
      </c>
      <c r="G2205" s="35">
        <v>3.47</v>
      </c>
      <c r="H2205" s="35">
        <v>4.37</v>
      </c>
      <c r="I2205" s="35">
        <v>0.38</v>
      </c>
      <c r="J2205" s="43">
        <f t="shared" si="551"/>
        <v>0.34960000000000002</v>
      </c>
      <c r="K2205" s="35">
        <f t="shared" si="545"/>
        <v>244.93987980000003</v>
      </c>
    </row>
    <row r="2206" spans="2:11" x14ac:dyDescent="0.25">
      <c r="B2206" s="35" t="str">
        <f t="shared" si="549"/>
        <v>C2_1_2019</v>
      </c>
      <c r="C2206" s="35" t="s">
        <v>81</v>
      </c>
      <c r="D2206" s="35">
        <f t="shared" ref="D2206:E2206" si="571">D1762</f>
        <v>1</v>
      </c>
      <c r="E2206" s="35">
        <f t="shared" si="571"/>
        <v>2019</v>
      </c>
      <c r="F2206" s="35">
        <v>0.59289999999999998</v>
      </c>
      <c r="G2206" s="35">
        <v>3.47</v>
      </c>
      <c r="H2206" s="35">
        <v>4.37</v>
      </c>
      <c r="I2206" s="35">
        <v>0.38</v>
      </c>
      <c r="J2206" s="43">
        <f t="shared" si="551"/>
        <v>0.34960000000000002</v>
      </c>
      <c r="K2206" s="35">
        <f t="shared" si="545"/>
        <v>244.93987980000003</v>
      </c>
    </row>
    <row r="2207" spans="2:11" x14ac:dyDescent="0.25">
      <c r="B2207" s="35" t="str">
        <f t="shared" si="549"/>
        <v>C2_1_2020</v>
      </c>
      <c r="C2207" s="35" t="s">
        <v>81</v>
      </c>
      <c r="D2207" s="35">
        <f t="shared" ref="D2207:E2207" si="572">D1763</f>
        <v>1</v>
      </c>
      <c r="E2207" s="35">
        <f t="shared" si="572"/>
        <v>2020</v>
      </c>
      <c r="F2207" s="35">
        <v>0.59289999999999998</v>
      </c>
      <c r="G2207" s="35">
        <v>3.47</v>
      </c>
      <c r="H2207" s="35">
        <v>4.37</v>
      </c>
      <c r="I2207" s="35">
        <v>0.38</v>
      </c>
      <c r="J2207" s="43">
        <f t="shared" si="551"/>
        <v>0.34960000000000002</v>
      </c>
      <c r="K2207" s="35">
        <f t="shared" si="545"/>
        <v>244.93987980000003</v>
      </c>
    </row>
    <row r="2208" spans="2:11" x14ac:dyDescent="0.25">
      <c r="B2208" s="35" t="str">
        <f t="shared" si="549"/>
        <v>C2_1_2040</v>
      </c>
      <c r="C2208" s="35" t="s">
        <v>81</v>
      </c>
      <c r="D2208" s="35">
        <f t="shared" ref="D2208:E2208" si="573">D1764</f>
        <v>1</v>
      </c>
      <c r="E2208" s="35">
        <f t="shared" si="573"/>
        <v>2040</v>
      </c>
      <c r="F2208" s="35">
        <v>0.59289999999999998</v>
      </c>
      <c r="G2208" s="35">
        <v>3.47</v>
      </c>
      <c r="H2208" s="35">
        <v>4.37</v>
      </c>
      <c r="I2208" s="35">
        <v>0.19</v>
      </c>
      <c r="J2208" s="43">
        <f t="shared" si="551"/>
        <v>0.17480000000000001</v>
      </c>
      <c r="K2208" s="35">
        <f t="shared" si="545"/>
        <v>244.93987980000003</v>
      </c>
    </row>
    <row r="2209" spans="2:11" x14ac:dyDescent="0.25">
      <c r="B2209" s="35" t="str">
        <f t="shared" si="549"/>
        <v>C2_2_1994</v>
      </c>
      <c r="C2209" s="35" t="s">
        <v>81</v>
      </c>
      <c r="D2209" s="35">
        <f t="shared" ref="D2209:E2209" si="574">D1765</f>
        <v>2</v>
      </c>
      <c r="E2209" s="35">
        <f t="shared" si="574"/>
        <v>1994</v>
      </c>
      <c r="F2209" s="35">
        <v>2.2263999999999999</v>
      </c>
      <c r="G2209" s="35">
        <v>5</v>
      </c>
      <c r="H2209" s="35">
        <v>6.92</v>
      </c>
      <c r="I2209" s="35">
        <v>0.76</v>
      </c>
      <c r="J2209" s="43">
        <f t="shared" si="551"/>
        <v>0.69920000000000004</v>
      </c>
      <c r="K2209" s="35">
        <f t="shared" si="545"/>
        <v>244.93987980000003</v>
      </c>
    </row>
    <row r="2210" spans="2:11" x14ac:dyDescent="0.25">
      <c r="B2210" s="35" t="str">
        <f t="shared" si="549"/>
        <v>C2_2_1995</v>
      </c>
      <c r="C2210" s="35" t="s">
        <v>81</v>
      </c>
      <c r="D2210" s="35">
        <f t="shared" ref="D2210:E2210" si="575">D1766</f>
        <v>2</v>
      </c>
      <c r="E2210" s="35">
        <f t="shared" si="575"/>
        <v>1995</v>
      </c>
      <c r="F2210" s="35">
        <v>2.2263999999999999</v>
      </c>
      <c r="G2210" s="35">
        <v>5</v>
      </c>
      <c r="H2210" s="35">
        <v>6.92</v>
      </c>
      <c r="I2210" s="35">
        <v>0.76</v>
      </c>
      <c r="J2210" s="43">
        <f t="shared" si="551"/>
        <v>0.69920000000000004</v>
      </c>
      <c r="K2210" s="35">
        <f t="shared" si="545"/>
        <v>244.93987980000003</v>
      </c>
    </row>
    <row r="2211" spans="2:11" x14ac:dyDescent="0.25">
      <c r="B2211" s="35" t="str">
        <f t="shared" si="549"/>
        <v>C2_2_1996</v>
      </c>
      <c r="C2211" s="35" t="s">
        <v>81</v>
      </c>
      <c r="D2211" s="35">
        <f t="shared" ref="D2211:E2211" si="576">D1767</f>
        <v>2</v>
      </c>
      <c r="E2211" s="35">
        <f t="shared" si="576"/>
        <v>1996</v>
      </c>
      <c r="F2211" s="35">
        <v>2.2263999999999999</v>
      </c>
      <c r="G2211" s="35">
        <v>5</v>
      </c>
      <c r="H2211" s="35">
        <v>6.92</v>
      </c>
      <c r="I2211" s="35">
        <v>0.76</v>
      </c>
      <c r="J2211" s="43">
        <f t="shared" si="551"/>
        <v>0.69920000000000004</v>
      </c>
      <c r="K2211" s="35">
        <f t="shared" si="545"/>
        <v>244.93987980000003</v>
      </c>
    </row>
    <row r="2212" spans="2:11" x14ac:dyDescent="0.25">
      <c r="B2212" s="35" t="str">
        <f t="shared" si="549"/>
        <v>C2_2_1997</v>
      </c>
      <c r="C2212" s="35" t="s">
        <v>81</v>
      </c>
      <c r="D2212" s="35">
        <f t="shared" ref="D2212:E2212" si="577">D1768</f>
        <v>2</v>
      </c>
      <c r="E2212" s="35">
        <f t="shared" si="577"/>
        <v>1997</v>
      </c>
      <c r="F2212" s="35">
        <v>2.2263999999999999</v>
      </c>
      <c r="G2212" s="35">
        <v>5</v>
      </c>
      <c r="H2212" s="35">
        <v>6.92</v>
      </c>
      <c r="I2212" s="35">
        <v>0.76</v>
      </c>
      <c r="J2212" s="43">
        <f t="shared" si="551"/>
        <v>0.69920000000000004</v>
      </c>
      <c r="K2212" s="35">
        <f t="shared" si="545"/>
        <v>244.93987980000003</v>
      </c>
    </row>
    <row r="2213" spans="2:11" x14ac:dyDescent="0.25">
      <c r="B2213" s="35" t="str">
        <f t="shared" si="549"/>
        <v>C2_2_1998</v>
      </c>
      <c r="C2213" s="35" t="s">
        <v>81</v>
      </c>
      <c r="D2213" s="35">
        <f t="shared" ref="D2213:E2213" si="578">D1769</f>
        <v>2</v>
      </c>
      <c r="E2213" s="35">
        <f t="shared" si="578"/>
        <v>1998</v>
      </c>
      <c r="F2213" s="35">
        <v>2.2263999999999999</v>
      </c>
      <c r="G2213" s="35">
        <v>5</v>
      </c>
      <c r="H2213" s="35">
        <v>6.92</v>
      </c>
      <c r="I2213" s="35">
        <v>0.76</v>
      </c>
      <c r="J2213" s="43">
        <f t="shared" si="551"/>
        <v>0.69920000000000004</v>
      </c>
      <c r="K2213" s="35">
        <f t="shared" si="545"/>
        <v>244.93987980000003</v>
      </c>
    </row>
    <row r="2214" spans="2:11" x14ac:dyDescent="0.25">
      <c r="B2214" s="35" t="str">
        <f t="shared" si="549"/>
        <v>C2_2_1999</v>
      </c>
      <c r="C2214" s="35" t="s">
        <v>81</v>
      </c>
      <c r="D2214" s="35">
        <f t="shared" ref="D2214:E2214" si="579">D1770</f>
        <v>2</v>
      </c>
      <c r="E2214" s="35">
        <f t="shared" si="579"/>
        <v>1999</v>
      </c>
      <c r="F2214" s="35">
        <v>1.089</v>
      </c>
      <c r="G2214" s="35">
        <v>5</v>
      </c>
      <c r="H2214" s="35">
        <v>6.92</v>
      </c>
      <c r="I2214" s="35">
        <v>0.57000000000000006</v>
      </c>
      <c r="J2214" s="43">
        <f t="shared" si="551"/>
        <v>0.52440000000000009</v>
      </c>
      <c r="K2214" s="35">
        <f t="shared" si="545"/>
        <v>244.93987980000003</v>
      </c>
    </row>
    <row r="2215" spans="2:11" x14ac:dyDescent="0.25">
      <c r="B2215" s="35" t="str">
        <f t="shared" si="549"/>
        <v>C2_2_2000</v>
      </c>
      <c r="C2215" s="35" t="s">
        <v>81</v>
      </c>
      <c r="D2215" s="35">
        <f t="shared" ref="D2215:E2215" si="580">D1771</f>
        <v>2</v>
      </c>
      <c r="E2215" s="35">
        <f t="shared" si="580"/>
        <v>2000</v>
      </c>
      <c r="F2215" s="35">
        <v>1.089</v>
      </c>
      <c r="G2215" s="35">
        <v>5</v>
      </c>
      <c r="H2215" s="35">
        <v>6.92</v>
      </c>
      <c r="I2215" s="35">
        <v>0.57000000000000006</v>
      </c>
      <c r="J2215" s="43">
        <f t="shared" si="551"/>
        <v>0.52440000000000009</v>
      </c>
      <c r="K2215" s="35">
        <f t="shared" si="545"/>
        <v>244.93987980000003</v>
      </c>
    </row>
    <row r="2216" spans="2:11" x14ac:dyDescent="0.25">
      <c r="B2216" s="35" t="str">
        <f t="shared" si="549"/>
        <v>C2_2_2001</v>
      </c>
      <c r="C2216" s="35" t="s">
        <v>81</v>
      </c>
      <c r="D2216" s="35">
        <f t="shared" ref="D2216:E2216" si="581">D1772</f>
        <v>2</v>
      </c>
      <c r="E2216" s="35">
        <f t="shared" si="581"/>
        <v>2001</v>
      </c>
      <c r="F2216" s="35">
        <v>1.089</v>
      </c>
      <c r="G2216" s="35">
        <v>5</v>
      </c>
      <c r="H2216" s="35">
        <v>6.92</v>
      </c>
      <c r="I2216" s="35">
        <v>0.57000000000000006</v>
      </c>
      <c r="J2216" s="43">
        <f t="shared" si="551"/>
        <v>0.52440000000000009</v>
      </c>
      <c r="K2216" s="35">
        <f t="shared" si="545"/>
        <v>244.93987980000003</v>
      </c>
    </row>
    <row r="2217" spans="2:11" x14ac:dyDescent="0.25">
      <c r="B2217" s="35" t="str">
        <f t="shared" si="549"/>
        <v>C2_2_2002</v>
      </c>
      <c r="C2217" s="35" t="s">
        <v>81</v>
      </c>
      <c r="D2217" s="35">
        <f t="shared" ref="D2217:E2217" si="582">D1773</f>
        <v>2</v>
      </c>
      <c r="E2217" s="35">
        <f t="shared" si="582"/>
        <v>2002</v>
      </c>
      <c r="F2217" s="35">
        <v>1.089</v>
      </c>
      <c r="G2217" s="35">
        <v>5</v>
      </c>
      <c r="H2217" s="35">
        <v>6.92</v>
      </c>
      <c r="I2217" s="35">
        <v>0.57000000000000006</v>
      </c>
      <c r="J2217" s="43">
        <f t="shared" si="551"/>
        <v>0.52440000000000009</v>
      </c>
      <c r="K2217" s="35">
        <f t="shared" si="545"/>
        <v>244.93987980000003</v>
      </c>
    </row>
    <row r="2218" spans="2:11" x14ac:dyDescent="0.25">
      <c r="B2218" s="35" t="str">
        <f t="shared" si="549"/>
        <v>C2_2_2003</v>
      </c>
      <c r="C2218" s="35" t="s">
        <v>81</v>
      </c>
      <c r="D2218" s="35">
        <f t="shared" ref="D2218:E2218" si="583">D1774</f>
        <v>2</v>
      </c>
      <c r="E2218" s="35">
        <f t="shared" si="583"/>
        <v>2003</v>
      </c>
      <c r="F2218" s="35">
        <v>1.089</v>
      </c>
      <c r="G2218" s="35">
        <v>5</v>
      </c>
      <c r="H2218" s="35">
        <v>6.92</v>
      </c>
      <c r="I2218" s="35">
        <v>0.57000000000000006</v>
      </c>
      <c r="J2218" s="43">
        <f t="shared" si="551"/>
        <v>0.52440000000000009</v>
      </c>
      <c r="K2218" s="35">
        <f t="shared" si="545"/>
        <v>244.93987980000003</v>
      </c>
    </row>
    <row r="2219" spans="2:11" x14ac:dyDescent="0.25">
      <c r="B2219" s="35" t="str">
        <f t="shared" si="549"/>
        <v>C2_2_2004</v>
      </c>
      <c r="C2219" s="35" t="s">
        <v>81</v>
      </c>
      <c r="D2219" s="35">
        <f t="shared" ref="D2219:E2219" si="584">D1775</f>
        <v>2</v>
      </c>
      <c r="E2219" s="35">
        <f t="shared" si="584"/>
        <v>2004</v>
      </c>
      <c r="F2219" s="35">
        <v>0.77439999999999998</v>
      </c>
      <c r="G2219" s="35">
        <v>2.34</v>
      </c>
      <c r="H2219" s="35">
        <v>5.79</v>
      </c>
      <c r="I2219" s="35">
        <v>0.38</v>
      </c>
      <c r="J2219" s="43">
        <f t="shared" si="551"/>
        <v>0.34960000000000002</v>
      </c>
      <c r="K2219" s="35">
        <f t="shared" si="545"/>
        <v>244.93987980000003</v>
      </c>
    </row>
    <row r="2220" spans="2:11" x14ac:dyDescent="0.25">
      <c r="B2220" s="35" t="str">
        <f t="shared" si="549"/>
        <v>C2_2_2005</v>
      </c>
      <c r="C2220" s="35" t="s">
        <v>81</v>
      </c>
      <c r="D2220" s="35">
        <f t="shared" ref="D2220:E2220" si="585">D1776</f>
        <v>2</v>
      </c>
      <c r="E2220" s="35">
        <f t="shared" si="585"/>
        <v>2005</v>
      </c>
      <c r="F2220" s="35">
        <v>0.77439999999999998</v>
      </c>
      <c r="G2220" s="35">
        <v>2.34</v>
      </c>
      <c r="H2220" s="35">
        <v>5.79</v>
      </c>
      <c r="I2220" s="35">
        <v>0.38</v>
      </c>
      <c r="J2220" s="43">
        <f t="shared" si="551"/>
        <v>0.34960000000000002</v>
      </c>
      <c r="K2220" s="35">
        <f t="shared" si="545"/>
        <v>244.93987980000003</v>
      </c>
    </row>
    <row r="2221" spans="2:11" x14ac:dyDescent="0.25">
      <c r="B2221" s="35" t="str">
        <f t="shared" si="549"/>
        <v>C2_2_2006</v>
      </c>
      <c r="C2221" s="35" t="s">
        <v>81</v>
      </c>
      <c r="D2221" s="35">
        <f t="shared" ref="D2221:E2221" si="586">D1777</f>
        <v>2</v>
      </c>
      <c r="E2221" s="35">
        <f t="shared" si="586"/>
        <v>2006</v>
      </c>
      <c r="F2221" s="35">
        <v>0.77439999999999998</v>
      </c>
      <c r="G2221" s="35">
        <v>2.34</v>
      </c>
      <c r="H2221" s="35">
        <v>5.79</v>
      </c>
      <c r="I2221" s="35">
        <v>0.38</v>
      </c>
      <c r="J2221" s="43">
        <f t="shared" si="551"/>
        <v>0.34960000000000002</v>
      </c>
      <c r="K2221" s="35">
        <f t="shared" si="545"/>
        <v>244.93987980000003</v>
      </c>
    </row>
    <row r="2222" spans="2:11" x14ac:dyDescent="0.25">
      <c r="B2222" s="35" t="str">
        <f t="shared" si="549"/>
        <v>C2_2_2007</v>
      </c>
      <c r="C2222" s="35" t="s">
        <v>81</v>
      </c>
      <c r="D2222" s="35">
        <f t="shared" ref="D2222:E2222" si="587">D1778</f>
        <v>2</v>
      </c>
      <c r="E2222" s="35">
        <f t="shared" si="587"/>
        <v>2007</v>
      </c>
      <c r="F2222" s="35">
        <v>0.68969999999999987</v>
      </c>
      <c r="G2222" s="35">
        <v>2.34</v>
      </c>
      <c r="H2222" s="35">
        <v>4.57</v>
      </c>
      <c r="I2222" s="35">
        <v>0.38</v>
      </c>
      <c r="J2222" s="43">
        <f t="shared" si="551"/>
        <v>0.34960000000000002</v>
      </c>
      <c r="K2222" s="35">
        <f t="shared" si="545"/>
        <v>244.93987980000003</v>
      </c>
    </row>
    <row r="2223" spans="2:11" x14ac:dyDescent="0.25">
      <c r="B2223" s="35" t="str">
        <f t="shared" si="549"/>
        <v>C2_2_2008</v>
      </c>
      <c r="C2223" s="35" t="s">
        <v>81</v>
      </c>
      <c r="D2223" s="35">
        <f t="shared" ref="D2223:E2223" si="588">D1779</f>
        <v>2</v>
      </c>
      <c r="E2223" s="35">
        <f t="shared" si="588"/>
        <v>2008</v>
      </c>
      <c r="F2223" s="35">
        <v>0.68969999999999987</v>
      </c>
      <c r="G2223" s="35">
        <v>2.34</v>
      </c>
      <c r="H2223" s="35">
        <v>4.57</v>
      </c>
      <c r="I2223" s="35">
        <v>0.38</v>
      </c>
      <c r="J2223" s="43">
        <f t="shared" si="551"/>
        <v>0.34960000000000002</v>
      </c>
      <c r="K2223" s="35">
        <f t="shared" si="545"/>
        <v>244.93987980000003</v>
      </c>
    </row>
    <row r="2224" spans="2:11" x14ac:dyDescent="0.25">
      <c r="B2224" s="35" t="str">
        <f t="shared" si="549"/>
        <v>C2_2_2009</v>
      </c>
      <c r="C2224" s="35" t="s">
        <v>81</v>
      </c>
      <c r="D2224" s="35">
        <f t="shared" ref="D2224:E2224" si="589">D1780</f>
        <v>2</v>
      </c>
      <c r="E2224" s="35">
        <f t="shared" si="589"/>
        <v>2009</v>
      </c>
      <c r="F2224" s="35">
        <v>0.68969999999999987</v>
      </c>
      <c r="G2224" s="35">
        <v>2.34</v>
      </c>
      <c r="H2224" s="35">
        <v>4.57</v>
      </c>
      <c r="I2224" s="35">
        <v>0.38</v>
      </c>
      <c r="J2224" s="43">
        <f t="shared" si="551"/>
        <v>0.34960000000000002</v>
      </c>
      <c r="K2224" s="35">
        <f t="shared" si="545"/>
        <v>244.93987980000003</v>
      </c>
    </row>
    <row r="2225" spans="2:11" x14ac:dyDescent="0.25">
      <c r="B2225" s="35" t="str">
        <f t="shared" si="549"/>
        <v>C2_2_2010</v>
      </c>
      <c r="C2225" s="35" t="s">
        <v>81</v>
      </c>
      <c r="D2225" s="35">
        <f t="shared" ref="D2225:E2225" si="590">D1781</f>
        <v>2</v>
      </c>
      <c r="E2225" s="35">
        <f t="shared" si="590"/>
        <v>2010</v>
      </c>
      <c r="F2225" s="35">
        <v>0.68969999999999987</v>
      </c>
      <c r="G2225" s="35">
        <v>2.34</v>
      </c>
      <c r="H2225" s="35">
        <v>4.57</v>
      </c>
      <c r="I2225" s="35">
        <v>0.38</v>
      </c>
      <c r="J2225" s="43">
        <f t="shared" si="551"/>
        <v>0.34960000000000002</v>
      </c>
      <c r="K2225" s="35">
        <f t="shared" si="545"/>
        <v>244.93987980000003</v>
      </c>
    </row>
    <row r="2226" spans="2:11" x14ac:dyDescent="0.25">
      <c r="B2226" s="35" t="str">
        <f t="shared" si="549"/>
        <v>C2_2_2011</v>
      </c>
      <c r="C2226" s="35" t="s">
        <v>81</v>
      </c>
      <c r="D2226" s="35">
        <f t="shared" ref="D2226:E2226" si="591">D1782</f>
        <v>2</v>
      </c>
      <c r="E2226" s="35">
        <f t="shared" si="591"/>
        <v>2011</v>
      </c>
      <c r="F2226" s="35">
        <v>0.68969999999999987</v>
      </c>
      <c r="G2226" s="35">
        <v>2.34</v>
      </c>
      <c r="H2226" s="35">
        <v>4.57</v>
      </c>
      <c r="I2226" s="35">
        <v>0.38</v>
      </c>
      <c r="J2226" s="43">
        <f t="shared" si="551"/>
        <v>0.34960000000000002</v>
      </c>
      <c r="K2226" s="35">
        <f t="shared" si="545"/>
        <v>244.93987980000003</v>
      </c>
    </row>
    <row r="2227" spans="2:11" x14ac:dyDescent="0.25">
      <c r="B2227" s="35" t="str">
        <f t="shared" si="549"/>
        <v>C2_2_2012</v>
      </c>
      <c r="C2227" s="35" t="s">
        <v>81</v>
      </c>
      <c r="D2227" s="35">
        <f t="shared" ref="D2227:E2227" si="592">D1783</f>
        <v>2</v>
      </c>
      <c r="E2227" s="35">
        <f t="shared" si="592"/>
        <v>2012</v>
      </c>
      <c r="F2227" s="35">
        <v>0.68969999999999987</v>
      </c>
      <c r="G2227" s="35">
        <v>2.34</v>
      </c>
      <c r="H2227" s="35">
        <v>4.57</v>
      </c>
      <c r="I2227" s="35">
        <v>0.38</v>
      </c>
      <c r="J2227" s="43">
        <f t="shared" si="551"/>
        <v>0.34960000000000002</v>
      </c>
      <c r="K2227" s="35">
        <f t="shared" si="545"/>
        <v>244.93987980000003</v>
      </c>
    </row>
    <row r="2228" spans="2:11" x14ac:dyDescent="0.25">
      <c r="B2228" s="35" t="str">
        <f t="shared" si="549"/>
        <v>C2_2_2013</v>
      </c>
      <c r="C2228" s="35" t="s">
        <v>81</v>
      </c>
      <c r="D2228" s="35">
        <f t="shared" ref="D2228:E2228" si="593">D1784</f>
        <v>2</v>
      </c>
      <c r="E2228" s="35">
        <f t="shared" si="593"/>
        <v>2013</v>
      </c>
      <c r="F2228" s="35">
        <v>0.68969999999999987</v>
      </c>
      <c r="G2228" s="35">
        <v>2.34</v>
      </c>
      <c r="H2228" s="35">
        <v>4.57</v>
      </c>
      <c r="I2228" s="35">
        <v>0.38</v>
      </c>
      <c r="J2228" s="43">
        <f t="shared" si="551"/>
        <v>0.34960000000000002</v>
      </c>
      <c r="K2228" s="35">
        <f t="shared" si="545"/>
        <v>244.93987980000003</v>
      </c>
    </row>
    <row r="2229" spans="2:11" x14ac:dyDescent="0.25">
      <c r="B2229" s="35" t="str">
        <f t="shared" si="549"/>
        <v>C2_2_2014</v>
      </c>
      <c r="C2229" s="35" t="s">
        <v>81</v>
      </c>
      <c r="D2229" s="35">
        <f t="shared" ref="D2229:E2229" si="594">D1785</f>
        <v>2</v>
      </c>
      <c r="E2229" s="35">
        <f t="shared" si="594"/>
        <v>2014</v>
      </c>
      <c r="F2229" s="35">
        <v>0.68969999999999987</v>
      </c>
      <c r="G2229" s="35">
        <v>2.34</v>
      </c>
      <c r="H2229" s="35">
        <v>4.57</v>
      </c>
      <c r="I2229" s="35">
        <v>0.38</v>
      </c>
      <c r="J2229" s="43">
        <f t="shared" si="551"/>
        <v>0.34960000000000002</v>
      </c>
      <c r="K2229" s="35">
        <f t="shared" si="545"/>
        <v>244.93987980000003</v>
      </c>
    </row>
    <row r="2230" spans="2:11" x14ac:dyDescent="0.25">
      <c r="B2230" s="35" t="str">
        <f t="shared" si="549"/>
        <v>C2_2_2015</v>
      </c>
      <c r="C2230" s="35" t="s">
        <v>81</v>
      </c>
      <c r="D2230" s="35">
        <f t="shared" ref="D2230:E2230" si="595">D1786</f>
        <v>2</v>
      </c>
      <c r="E2230" s="35">
        <f t="shared" si="595"/>
        <v>2015</v>
      </c>
      <c r="F2230" s="35">
        <v>0.68969999999999987</v>
      </c>
      <c r="G2230" s="35">
        <v>2.34</v>
      </c>
      <c r="H2230" s="35">
        <v>4.57</v>
      </c>
      <c r="I2230" s="35">
        <v>0.38</v>
      </c>
      <c r="J2230" s="43">
        <f t="shared" si="551"/>
        <v>0.34960000000000002</v>
      </c>
      <c r="K2230" s="35">
        <f t="shared" si="545"/>
        <v>244.93987980000003</v>
      </c>
    </row>
    <row r="2231" spans="2:11" x14ac:dyDescent="0.25">
      <c r="B2231" s="35" t="str">
        <f t="shared" si="549"/>
        <v>C2_2_2016</v>
      </c>
      <c r="C2231" s="35" t="s">
        <v>81</v>
      </c>
      <c r="D2231" s="35">
        <f t="shared" ref="D2231:E2231" si="596">D1787</f>
        <v>2</v>
      </c>
      <c r="E2231" s="35">
        <f t="shared" si="596"/>
        <v>2016</v>
      </c>
      <c r="F2231" s="35">
        <v>0.68969999999999987</v>
      </c>
      <c r="G2231" s="35">
        <v>2.34</v>
      </c>
      <c r="H2231" s="35">
        <v>4.57</v>
      </c>
      <c r="I2231" s="35">
        <v>0.38</v>
      </c>
      <c r="J2231" s="43">
        <f t="shared" si="551"/>
        <v>0.34960000000000002</v>
      </c>
      <c r="K2231" s="35">
        <f t="shared" si="545"/>
        <v>244.93987980000003</v>
      </c>
    </row>
    <row r="2232" spans="2:11" x14ac:dyDescent="0.25">
      <c r="B2232" s="35" t="str">
        <f t="shared" si="549"/>
        <v>C2_2_2017</v>
      </c>
      <c r="C2232" s="35" t="s">
        <v>81</v>
      </c>
      <c r="D2232" s="35">
        <f t="shared" ref="D2232:E2232" si="597">D1788</f>
        <v>2</v>
      </c>
      <c r="E2232" s="35">
        <f t="shared" si="597"/>
        <v>2017</v>
      </c>
      <c r="F2232" s="35">
        <v>0.68969999999999987</v>
      </c>
      <c r="G2232" s="35">
        <v>2.34</v>
      </c>
      <c r="H2232" s="35">
        <v>4.57</v>
      </c>
      <c r="I2232" s="35">
        <v>0.38</v>
      </c>
      <c r="J2232" s="43">
        <f t="shared" si="551"/>
        <v>0.34960000000000002</v>
      </c>
      <c r="K2232" s="35">
        <f t="shared" si="545"/>
        <v>244.93987980000003</v>
      </c>
    </row>
    <row r="2233" spans="2:11" x14ac:dyDescent="0.25">
      <c r="B2233" s="35" t="str">
        <f t="shared" si="549"/>
        <v>C2_2_2018</v>
      </c>
      <c r="C2233" s="35" t="s">
        <v>81</v>
      </c>
      <c r="D2233" s="35">
        <f t="shared" ref="D2233:E2233" si="598">D1789</f>
        <v>2</v>
      </c>
      <c r="E2233" s="35">
        <f t="shared" si="598"/>
        <v>2018</v>
      </c>
      <c r="F2233" s="35">
        <v>0.68969999999999987</v>
      </c>
      <c r="G2233" s="35">
        <v>2.34</v>
      </c>
      <c r="H2233" s="35">
        <v>4.57</v>
      </c>
      <c r="I2233" s="35">
        <v>0.38</v>
      </c>
      <c r="J2233" s="43">
        <f t="shared" si="551"/>
        <v>0.34960000000000002</v>
      </c>
      <c r="K2233" s="35">
        <f t="shared" si="545"/>
        <v>244.93987980000003</v>
      </c>
    </row>
    <row r="2234" spans="2:11" x14ac:dyDescent="0.25">
      <c r="B2234" s="35" t="str">
        <f t="shared" si="549"/>
        <v>C2_2_2019</v>
      </c>
      <c r="C2234" s="35" t="s">
        <v>81</v>
      </c>
      <c r="D2234" s="35">
        <f t="shared" ref="D2234:E2234" si="599">D1790</f>
        <v>2</v>
      </c>
      <c r="E2234" s="35">
        <f t="shared" si="599"/>
        <v>2019</v>
      </c>
      <c r="F2234" s="35">
        <v>0.68969999999999987</v>
      </c>
      <c r="G2234" s="35">
        <v>2.34</v>
      </c>
      <c r="H2234" s="35">
        <v>4.57</v>
      </c>
      <c r="I2234" s="35">
        <v>0.38</v>
      </c>
      <c r="J2234" s="43">
        <f t="shared" si="551"/>
        <v>0.34960000000000002</v>
      </c>
      <c r="K2234" s="35">
        <f t="shared" si="545"/>
        <v>244.93987980000003</v>
      </c>
    </row>
    <row r="2235" spans="2:11" x14ac:dyDescent="0.25">
      <c r="B2235" s="35" t="str">
        <f t="shared" si="549"/>
        <v>C2_2_2020</v>
      </c>
      <c r="C2235" s="35" t="s">
        <v>81</v>
      </c>
      <c r="D2235" s="35">
        <f t="shared" ref="D2235:E2235" si="600">D1791</f>
        <v>2</v>
      </c>
      <c r="E2235" s="35">
        <f t="shared" si="600"/>
        <v>2020</v>
      </c>
      <c r="F2235" s="35">
        <v>0.68969999999999987</v>
      </c>
      <c r="G2235" s="35">
        <v>2.34</v>
      </c>
      <c r="H2235" s="35">
        <v>4.57</v>
      </c>
      <c r="I2235" s="35">
        <v>0.38</v>
      </c>
      <c r="J2235" s="43">
        <f t="shared" si="551"/>
        <v>0.34960000000000002</v>
      </c>
      <c r="K2235" s="35">
        <f t="shared" si="545"/>
        <v>244.93987980000003</v>
      </c>
    </row>
    <row r="2236" spans="2:11" x14ac:dyDescent="0.25">
      <c r="B2236" s="35" t="str">
        <f t="shared" si="549"/>
        <v>C2_2_2040</v>
      </c>
      <c r="C2236" s="35" t="s">
        <v>81</v>
      </c>
      <c r="D2236" s="35">
        <f t="shared" ref="D2236:E2236" si="601">D1792</f>
        <v>2</v>
      </c>
      <c r="E2236" s="35">
        <f t="shared" si="601"/>
        <v>2040</v>
      </c>
      <c r="F2236" s="35">
        <v>0.68969999999999987</v>
      </c>
      <c r="G2236" s="35">
        <v>2.34</v>
      </c>
      <c r="H2236" s="35">
        <v>4.57</v>
      </c>
      <c r="I2236" s="35">
        <v>0.19</v>
      </c>
      <c r="J2236" s="43">
        <f t="shared" si="551"/>
        <v>0.17480000000000001</v>
      </c>
      <c r="K2236" s="35">
        <f t="shared" si="545"/>
        <v>244.93987980000003</v>
      </c>
    </row>
    <row r="2237" spans="2:11" x14ac:dyDescent="0.25">
      <c r="B2237" s="35" t="str">
        <f t="shared" si="549"/>
        <v>C2_3_1987</v>
      </c>
      <c r="C2237" s="35" t="s">
        <v>81</v>
      </c>
      <c r="D2237" s="35">
        <f t="shared" ref="D2237:E2237" si="602">D1793</f>
        <v>3</v>
      </c>
      <c r="E2237" s="35">
        <f t="shared" si="602"/>
        <v>1987</v>
      </c>
      <c r="F2237" s="35">
        <v>2.2263999999999999</v>
      </c>
      <c r="G2237" s="35">
        <v>5</v>
      </c>
      <c r="H2237" s="35">
        <v>7</v>
      </c>
      <c r="I2237" s="35">
        <v>0.76</v>
      </c>
      <c r="J2237" s="43">
        <f t="shared" si="551"/>
        <v>0.69920000000000004</v>
      </c>
      <c r="K2237" s="35">
        <f t="shared" si="545"/>
        <v>244.93987980000003</v>
      </c>
    </row>
    <row r="2238" spans="2:11" x14ac:dyDescent="0.25">
      <c r="B2238" s="35" t="str">
        <f t="shared" si="549"/>
        <v>C2_3_1988</v>
      </c>
      <c r="C2238" s="35" t="s">
        <v>81</v>
      </c>
      <c r="D2238" s="35">
        <f t="shared" ref="D2238:E2238" si="603">D1794</f>
        <v>3</v>
      </c>
      <c r="E2238" s="35">
        <f t="shared" si="603"/>
        <v>1988</v>
      </c>
      <c r="F2238" s="35">
        <v>2.2263999999999999</v>
      </c>
      <c r="G2238" s="35">
        <v>5</v>
      </c>
      <c r="H2238" s="35">
        <v>7</v>
      </c>
      <c r="I2238" s="35">
        <v>0.76</v>
      </c>
      <c r="J2238" s="43">
        <f t="shared" si="551"/>
        <v>0.69920000000000004</v>
      </c>
      <c r="K2238" s="35">
        <f t="shared" si="545"/>
        <v>244.93987980000003</v>
      </c>
    </row>
    <row r="2239" spans="2:11" x14ac:dyDescent="0.25">
      <c r="B2239" s="35" t="str">
        <f t="shared" si="549"/>
        <v>C2_3_1989</v>
      </c>
      <c r="C2239" s="35" t="s">
        <v>81</v>
      </c>
      <c r="D2239" s="35">
        <f t="shared" ref="D2239:E2239" si="604">D1795</f>
        <v>3</v>
      </c>
      <c r="E2239" s="35">
        <f t="shared" si="604"/>
        <v>1989</v>
      </c>
      <c r="F2239" s="35">
        <v>2.2263999999999999</v>
      </c>
      <c r="G2239" s="35">
        <v>5</v>
      </c>
      <c r="H2239" s="35">
        <v>7</v>
      </c>
      <c r="I2239" s="35">
        <v>0.76</v>
      </c>
      <c r="J2239" s="43">
        <f t="shared" si="551"/>
        <v>0.69920000000000004</v>
      </c>
      <c r="K2239" s="35">
        <f t="shared" si="545"/>
        <v>244.93987980000003</v>
      </c>
    </row>
    <row r="2240" spans="2:11" x14ac:dyDescent="0.25">
      <c r="B2240" s="35" t="str">
        <f t="shared" si="549"/>
        <v>C2_3_1990</v>
      </c>
      <c r="C2240" s="35" t="s">
        <v>81</v>
      </c>
      <c r="D2240" s="35">
        <f t="shared" ref="D2240:E2240" si="605">D1796</f>
        <v>3</v>
      </c>
      <c r="E2240" s="35">
        <f t="shared" si="605"/>
        <v>1990</v>
      </c>
      <c r="F2240" s="35">
        <v>2.2263999999999999</v>
      </c>
      <c r="G2240" s="35">
        <v>5</v>
      </c>
      <c r="H2240" s="35">
        <v>7</v>
      </c>
      <c r="I2240" s="35">
        <v>0.76</v>
      </c>
      <c r="J2240" s="43">
        <f t="shared" si="551"/>
        <v>0.69920000000000004</v>
      </c>
      <c r="K2240" s="35">
        <f t="shared" si="545"/>
        <v>244.93987980000003</v>
      </c>
    </row>
    <row r="2241" spans="2:11" x14ac:dyDescent="0.25">
      <c r="B2241" s="35" t="str">
        <f t="shared" si="549"/>
        <v>C2_3_1991</v>
      </c>
      <c r="C2241" s="35" t="s">
        <v>81</v>
      </c>
      <c r="D2241" s="35">
        <f t="shared" ref="D2241:E2241" si="606">D1797</f>
        <v>3</v>
      </c>
      <c r="E2241" s="35">
        <f t="shared" si="606"/>
        <v>1991</v>
      </c>
      <c r="F2241" s="35">
        <v>2.2263999999999999</v>
      </c>
      <c r="G2241" s="35">
        <v>5</v>
      </c>
      <c r="H2241" s="35">
        <v>7</v>
      </c>
      <c r="I2241" s="35">
        <v>0.76</v>
      </c>
      <c r="J2241" s="43">
        <f t="shared" si="551"/>
        <v>0.69920000000000004</v>
      </c>
      <c r="K2241" s="35">
        <f t="shared" si="545"/>
        <v>244.93987980000003</v>
      </c>
    </row>
    <row r="2242" spans="2:11" x14ac:dyDescent="0.25">
      <c r="B2242" s="35" t="str">
        <f t="shared" si="549"/>
        <v>C2_3_1992</v>
      </c>
      <c r="C2242" s="35" t="s">
        <v>81</v>
      </c>
      <c r="D2242" s="35">
        <f t="shared" ref="D2242:E2242" si="607">D1798</f>
        <v>3</v>
      </c>
      <c r="E2242" s="35">
        <f t="shared" si="607"/>
        <v>1992</v>
      </c>
      <c r="F2242" s="35">
        <v>2.2263999999999999</v>
      </c>
      <c r="G2242" s="35">
        <v>5</v>
      </c>
      <c r="H2242" s="35">
        <v>7</v>
      </c>
      <c r="I2242" s="35">
        <v>0.76</v>
      </c>
      <c r="J2242" s="43">
        <f t="shared" si="551"/>
        <v>0.69920000000000004</v>
      </c>
      <c r="K2242" s="35">
        <f t="shared" si="545"/>
        <v>244.93987980000003</v>
      </c>
    </row>
    <row r="2243" spans="2:11" x14ac:dyDescent="0.25">
      <c r="B2243" s="35" t="str">
        <f t="shared" si="549"/>
        <v>C2_3_1993</v>
      </c>
      <c r="C2243" s="35" t="s">
        <v>81</v>
      </c>
      <c r="D2243" s="35">
        <f t="shared" ref="D2243:E2243" si="608">D1799</f>
        <v>3</v>
      </c>
      <c r="E2243" s="35">
        <f t="shared" si="608"/>
        <v>1993</v>
      </c>
      <c r="F2243" s="35">
        <v>2.2263999999999999</v>
      </c>
      <c r="G2243" s="35">
        <v>5</v>
      </c>
      <c r="H2243" s="35">
        <v>7</v>
      </c>
      <c r="I2243" s="35">
        <v>0.76</v>
      </c>
      <c r="J2243" s="43">
        <f t="shared" si="551"/>
        <v>0.69920000000000004</v>
      </c>
      <c r="K2243" s="35">
        <f t="shared" si="545"/>
        <v>244.93987980000003</v>
      </c>
    </row>
    <row r="2244" spans="2:11" x14ac:dyDescent="0.25">
      <c r="B2244" s="35" t="str">
        <f t="shared" si="549"/>
        <v>C2_3_1994</v>
      </c>
      <c r="C2244" s="35" t="s">
        <v>81</v>
      </c>
      <c r="D2244" s="35">
        <f t="shared" ref="D2244:E2244" si="609">D1800</f>
        <v>3</v>
      </c>
      <c r="E2244" s="35">
        <f t="shared" si="609"/>
        <v>1994</v>
      </c>
      <c r="F2244" s="35">
        <v>2.2263999999999999</v>
      </c>
      <c r="G2244" s="35">
        <v>5</v>
      </c>
      <c r="H2244" s="35">
        <v>7</v>
      </c>
      <c r="I2244" s="35">
        <v>0.76</v>
      </c>
      <c r="J2244" s="43">
        <f t="shared" si="551"/>
        <v>0.69920000000000004</v>
      </c>
      <c r="K2244" s="35">
        <f t="shared" si="545"/>
        <v>244.93987980000003</v>
      </c>
    </row>
    <row r="2245" spans="2:11" x14ac:dyDescent="0.25">
      <c r="B2245" s="35" t="str">
        <f t="shared" si="549"/>
        <v>C2_3_1995</v>
      </c>
      <c r="C2245" s="35" t="s">
        <v>81</v>
      </c>
      <c r="D2245" s="35">
        <f t="shared" ref="D2245:E2245" si="610">D1801</f>
        <v>3</v>
      </c>
      <c r="E2245" s="35">
        <f t="shared" si="610"/>
        <v>1995</v>
      </c>
      <c r="F2245" s="35">
        <v>2.2263999999999999</v>
      </c>
      <c r="G2245" s="35">
        <v>5</v>
      </c>
      <c r="H2245" s="35">
        <v>7</v>
      </c>
      <c r="I2245" s="35">
        <v>0.76</v>
      </c>
      <c r="J2245" s="43">
        <f t="shared" si="551"/>
        <v>0.69920000000000004</v>
      </c>
      <c r="K2245" s="35">
        <f t="shared" si="545"/>
        <v>244.93987980000003</v>
      </c>
    </row>
    <row r="2246" spans="2:11" x14ac:dyDescent="0.25">
      <c r="B2246" s="35" t="str">
        <f t="shared" si="549"/>
        <v>C2_3_1996</v>
      </c>
      <c r="C2246" s="35" t="s">
        <v>81</v>
      </c>
      <c r="D2246" s="35">
        <f t="shared" ref="D2246:E2246" si="611">D1802</f>
        <v>3</v>
      </c>
      <c r="E2246" s="35">
        <f t="shared" si="611"/>
        <v>1996</v>
      </c>
      <c r="F2246" s="35">
        <v>2.2263999999999999</v>
      </c>
      <c r="G2246" s="35">
        <v>5</v>
      </c>
      <c r="H2246" s="35">
        <v>7</v>
      </c>
      <c r="I2246" s="35">
        <v>0.76</v>
      </c>
      <c r="J2246" s="43">
        <f t="shared" si="551"/>
        <v>0.69920000000000004</v>
      </c>
      <c r="K2246" s="35">
        <f t="shared" ref="K2246:K2309" si="612">K1802</f>
        <v>244.93987980000003</v>
      </c>
    </row>
    <row r="2247" spans="2:11" x14ac:dyDescent="0.25">
      <c r="B2247" s="35" t="str">
        <f t="shared" si="549"/>
        <v>C2_3_1997</v>
      </c>
      <c r="C2247" s="35" t="s">
        <v>81</v>
      </c>
      <c r="D2247" s="35">
        <f t="shared" ref="D2247:E2247" si="613">D1803</f>
        <v>3</v>
      </c>
      <c r="E2247" s="35">
        <f t="shared" si="613"/>
        <v>1997</v>
      </c>
      <c r="F2247" s="35">
        <v>2.2263999999999999</v>
      </c>
      <c r="G2247" s="35">
        <v>5</v>
      </c>
      <c r="H2247" s="35">
        <v>7</v>
      </c>
      <c r="I2247" s="35">
        <v>0.76</v>
      </c>
      <c r="J2247" s="43">
        <f t="shared" si="551"/>
        <v>0.69920000000000004</v>
      </c>
      <c r="K2247" s="35">
        <f t="shared" si="612"/>
        <v>244.93987980000003</v>
      </c>
    </row>
    <row r="2248" spans="2:11" x14ac:dyDescent="0.25">
      <c r="B2248" s="35" t="str">
        <f t="shared" si="549"/>
        <v>C2_3_1998</v>
      </c>
      <c r="C2248" s="35" t="s">
        <v>81</v>
      </c>
      <c r="D2248" s="35">
        <f t="shared" ref="D2248:E2248" si="614">D1804</f>
        <v>3</v>
      </c>
      <c r="E2248" s="35">
        <f t="shared" si="614"/>
        <v>1998</v>
      </c>
      <c r="F2248" s="35">
        <v>2.1779999999999999</v>
      </c>
      <c r="G2248" s="35">
        <v>5</v>
      </c>
      <c r="H2248" s="35">
        <v>6.9</v>
      </c>
      <c r="I2248" s="35">
        <v>0.76</v>
      </c>
      <c r="J2248" s="43">
        <f t="shared" si="551"/>
        <v>0.69920000000000004</v>
      </c>
      <c r="K2248" s="35">
        <f t="shared" si="612"/>
        <v>244.93987980000003</v>
      </c>
    </row>
    <row r="2249" spans="2:11" x14ac:dyDescent="0.25">
      <c r="B2249" s="35" t="str">
        <f t="shared" si="549"/>
        <v>C2_3_1999</v>
      </c>
      <c r="C2249" s="35" t="s">
        <v>81</v>
      </c>
      <c r="D2249" s="35">
        <f t="shared" ref="D2249:E2249" si="615">D1805</f>
        <v>3</v>
      </c>
      <c r="E2249" s="35">
        <f t="shared" si="615"/>
        <v>1999</v>
      </c>
      <c r="F2249" s="35">
        <v>2.1779999999999999</v>
      </c>
      <c r="G2249" s="35">
        <v>5</v>
      </c>
      <c r="H2249" s="35">
        <v>6.9</v>
      </c>
      <c r="I2249" s="35">
        <v>0.76</v>
      </c>
      <c r="J2249" s="43">
        <f t="shared" si="551"/>
        <v>0.69920000000000004</v>
      </c>
      <c r="K2249" s="35">
        <f t="shared" si="612"/>
        <v>244.93987980000003</v>
      </c>
    </row>
    <row r="2250" spans="2:11" x14ac:dyDescent="0.25">
      <c r="B2250" s="35" t="str">
        <f t="shared" ref="B2250:B2313" si="616">C2250&amp;"_"&amp;D2250&amp;"_"&amp;E2250</f>
        <v>C2_3_2000</v>
      </c>
      <c r="C2250" s="35" t="s">
        <v>81</v>
      </c>
      <c r="D2250" s="35">
        <f t="shared" ref="D2250:E2250" si="617">D1806</f>
        <v>3</v>
      </c>
      <c r="E2250" s="35">
        <f t="shared" si="617"/>
        <v>2000</v>
      </c>
      <c r="F2250" s="35">
        <v>2.1779999999999999</v>
      </c>
      <c r="G2250" s="35">
        <v>5</v>
      </c>
      <c r="H2250" s="35">
        <v>6.9</v>
      </c>
      <c r="I2250" s="35">
        <v>0.76</v>
      </c>
      <c r="J2250" s="43">
        <f t="shared" ref="J2250:J2313" si="618">0.92*I2250</f>
        <v>0.69920000000000004</v>
      </c>
      <c r="K2250" s="35">
        <f t="shared" si="612"/>
        <v>244.93987980000003</v>
      </c>
    </row>
    <row r="2251" spans="2:11" x14ac:dyDescent="0.25">
      <c r="B2251" s="35" t="str">
        <f t="shared" si="616"/>
        <v>C2_3_2001</v>
      </c>
      <c r="C2251" s="35" t="s">
        <v>81</v>
      </c>
      <c r="D2251" s="35">
        <f t="shared" ref="D2251:E2251" si="619">D1807</f>
        <v>3</v>
      </c>
      <c r="E2251" s="35">
        <f t="shared" si="619"/>
        <v>2001</v>
      </c>
      <c r="F2251" s="35">
        <v>2.1779999999999999</v>
      </c>
      <c r="G2251" s="35">
        <v>5</v>
      </c>
      <c r="H2251" s="35">
        <v>6.9</v>
      </c>
      <c r="I2251" s="35">
        <v>0.76</v>
      </c>
      <c r="J2251" s="43">
        <f t="shared" si="618"/>
        <v>0.69920000000000004</v>
      </c>
      <c r="K2251" s="35">
        <f t="shared" si="612"/>
        <v>244.93987980000003</v>
      </c>
    </row>
    <row r="2252" spans="2:11" x14ac:dyDescent="0.25">
      <c r="B2252" s="35" t="str">
        <f t="shared" si="616"/>
        <v>C2_3_2002</v>
      </c>
      <c r="C2252" s="35" t="s">
        <v>81</v>
      </c>
      <c r="D2252" s="35">
        <f t="shared" ref="D2252:E2252" si="620">D1808</f>
        <v>3</v>
      </c>
      <c r="E2252" s="35">
        <f t="shared" si="620"/>
        <v>2002</v>
      </c>
      <c r="F2252" s="35">
        <v>2.1779999999999999</v>
      </c>
      <c r="G2252" s="35">
        <v>5</v>
      </c>
      <c r="H2252" s="35">
        <v>6.9</v>
      </c>
      <c r="I2252" s="35">
        <v>0.76</v>
      </c>
      <c r="J2252" s="43">
        <f t="shared" si="618"/>
        <v>0.69920000000000004</v>
      </c>
      <c r="K2252" s="35">
        <f t="shared" si="612"/>
        <v>244.93987980000003</v>
      </c>
    </row>
    <row r="2253" spans="2:11" x14ac:dyDescent="0.25">
      <c r="B2253" s="35" t="str">
        <f t="shared" si="616"/>
        <v>C2_3_2003</v>
      </c>
      <c r="C2253" s="35" t="s">
        <v>81</v>
      </c>
      <c r="D2253" s="35">
        <f t="shared" ref="D2253:E2253" si="621">D1809</f>
        <v>3</v>
      </c>
      <c r="E2253" s="35">
        <f t="shared" si="621"/>
        <v>2003</v>
      </c>
      <c r="F2253" s="35">
        <v>1.7544999999999999</v>
      </c>
      <c r="G2253" s="35">
        <v>4.0999999999999996</v>
      </c>
      <c r="H2253" s="35">
        <v>5.55</v>
      </c>
      <c r="I2253" s="35">
        <v>0.6</v>
      </c>
      <c r="J2253" s="43">
        <f t="shared" si="618"/>
        <v>0.55200000000000005</v>
      </c>
      <c r="K2253" s="35">
        <f t="shared" si="612"/>
        <v>244.93987980000003</v>
      </c>
    </row>
    <row r="2254" spans="2:11" x14ac:dyDescent="0.25">
      <c r="B2254" s="35" t="str">
        <f t="shared" si="616"/>
        <v>C2_3_2004</v>
      </c>
      <c r="C2254" s="35" t="s">
        <v>81</v>
      </c>
      <c r="D2254" s="35">
        <f t="shared" ref="D2254:E2254" si="622">D1810</f>
        <v>3</v>
      </c>
      <c r="E2254" s="35">
        <f t="shared" si="622"/>
        <v>2004</v>
      </c>
      <c r="F2254" s="35">
        <v>0.77439999999999998</v>
      </c>
      <c r="G2254" s="35">
        <v>3.27</v>
      </c>
      <c r="H2254" s="35">
        <v>5.1000000000000005</v>
      </c>
      <c r="I2254" s="35">
        <v>0.43</v>
      </c>
      <c r="J2254" s="43">
        <f t="shared" si="618"/>
        <v>0.39560000000000001</v>
      </c>
      <c r="K2254" s="35">
        <f t="shared" si="612"/>
        <v>244.93987980000003</v>
      </c>
    </row>
    <row r="2255" spans="2:11" x14ac:dyDescent="0.25">
      <c r="B2255" s="35" t="str">
        <f t="shared" si="616"/>
        <v>C2_3_2005</v>
      </c>
      <c r="C2255" s="35" t="s">
        <v>81</v>
      </c>
      <c r="D2255" s="35">
        <f t="shared" ref="D2255:E2255" si="623">D1811</f>
        <v>3</v>
      </c>
      <c r="E2255" s="35">
        <f t="shared" si="623"/>
        <v>2005</v>
      </c>
      <c r="F2255" s="35">
        <v>0.44769999999999999</v>
      </c>
      <c r="G2255" s="35">
        <v>3</v>
      </c>
      <c r="H2255" s="35">
        <v>4.95</v>
      </c>
      <c r="I2255" s="35">
        <v>0.38</v>
      </c>
      <c r="J2255" s="43">
        <f t="shared" si="618"/>
        <v>0.34960000000000002</v>
      </c>
      <c r="K2255" s="35">
        <f t="shared" si="612"/>
        <v>244.93987980000003</v>
      </c>
    </row>
    <row r="2256" spans="2:11" x14ac:dyDescent="0.25">
      <c r="B2256" s="35" t="str">
        <f t="shared" si="616"/>
        <v>C2_3_2006</v>
      </c>
      <c r="C2256" s="35" t="s">
        <v>81</v>
      </c>
      <c r="D2256" s="35">
        <f t="shared" ref="D2256:E2256" si="624">D1812</f>
        <v>3</v>
      </c>
      <c r="E2256" s="35">
        <f t="shared" si="624"/>
        <v>2006</v>
      </c>
      <c r="F2256" s="35">
        <v>0.44769999999999999</v>
      </c>
      <c r="G2256" s="35">
        <v>3</v>
      </c>
      <c r="H2256" s="35">
        <v>4.95</v>
      </c>
      <c r="I2256" s="35">
        <v>0.38</v>
      </c>
      <c r="J2256" s="43">
        <f t="shared" si="618"/>
        <v>0.34960000000000002</v>
      </c>
      <c r="K2256" s="35">
        <f t="shared" si="612"/>
        <v>244.93987980000003</v>
      </c>
    </row>
    <row r="2257" spans="2:11" x14ac:dyDescent="0.25">
      <c r="B2257" s="35" t="str">
        <f t="shared" si="616"/>
        <v>C2_3_2007</v>
      </c>
      <c r="C2257" s="35" t="s">
        <v>81</v>
      </c>
      <c r="D2257" s="35">
        <f t="shared" ref="D2257:E2257" si="625">D1813</f>
        <v>3</v>
      </c>
      <c r="E2257" s="35">
        <f t="shared" si="625"/>
        <v>2007</v>
      </c>
      <c r="F2257" s="35">
        <v>0.29039999999999999</v>
      </c>
      <c r="G2257" s="35">
        <v>2.86</v>
      </c>
      <c r="H2257" s="35">
        <v>4.88</v>
      </c>
      <c r="I2257" s="35">
        <v>0.35000000000000003</v>
      </c>
      <c r="J2257" s="43">
        <f t="shared" si="618"/>
        <v>0.32200000000000006</v>
      </c>
      <c r="K2257" s="35">
        <f t="shared" si="612"/>
        <v>244.93987980000003</v>
      </c>
    </row>
    <row r="2258" spans="2:11" x14ac:dyDescent="0.25">
      <c r="B2258" s="35" t="str">
        <f t="shared" si="616"/>
        <v>C2_3_2008</v>
      </c>
      <c r="C2258" s="35" t="s">
        <v>81</v>
      </c>
      <c r="D2258" s="35">
        <f t="shared" ref="D2258:E2258" si="626">D1814</f>
        <v>3</v>
      </c>
      <c r="E2258" s="35">
        <f t="shared" si="626"/>
        <v>2008</v>
      </c>
      <c r="F2258" s="35">
        <v>0.29039999999999999</v>
      </c>
      <c r="G2258" s="35">
        <v>2.86</v>
      </c>
      <c r="H2258" s="35">
        <v>4.88</v>
      </c>
      <c r="I2258" s="35">
        <v>0.35000000000000003</v>
      </c>
      <c r="J2258" s="43">
        <f t="shared" si="618"/>
        <v>0.32200000000000006</v>
      </c>
      <c r="K2258" s="35">
        <f t="shared" si="612"/>
        <v>244.93987980000003</v>
      </c>
    </row>
    <row r="2259" spans="2:11" x14ac:dyDescent="0.25">
      <c r="B2259" s="35" t="str">
        <f t="shared" si="616"/>
        <v>C2_3_2009</v>
      </c>
      <c r="C2259" s="35" t="s">
        <v>81</v>
      </c>
      <c r="D2259" s="35">
        <f t="shared" ref="D2259:E2259" si="627">D1815</f>
        <v>3</v>
      </c>
      <c r="E2259" s="35">
        <f t="shared" si="627"/>
        <v>2009</v>
      </c>
      <c r="F2259" s="35">
        <v>0.29039999999999999</v>
      </c>
      <c r="G2259" s="35">
        <v>2.86</v>
      </c>
      <c r="H2259" s="35">
        <v>4.88</v>
      </c>
      <c r="I2259" s="35">
        <v>0.35000000000000003</v>
      </c>
      <c r="J2259" s="43">
        <f t="shared" si="618"/>
        <v>0.32200000000000006</v>
      </c>
      <c r="K2259" s="35">
        <f t="shared" si="612"/>
        <v>244.93987980000003</v>
      </c>
    </row>
    <row r="2260" spans="2:11" x14ac:dyDescent="0.25">
      <c r="B2260" s="35" t="str">
        <f t="shared" si="616"/>
        <v>C2_3_2010</v>
      </c>
      <c r="C2260" s="35" t="s">
        <v>81</v>
      </c>
      <c r="D2260" s="35">
        <f t="shared" ref="D2260:E2260" si="628">D1816</f>
        <v>3</v>
      </c>
      <c r="E2260" s="35">
        <f t="shared" si="628"/>
        <v>2010</v>
      </c>
      <c r="F2260" s="35">
        <v>0.29039999999999999</v>
      </c>
      <c r="G2260" s="35">
        <v>2.86</v>
      </c>
      <c r="H2260" s="35">
        <v>4.88</v>
      </c>
      <c r="I2260" s="35">
        <v>0.35000000000000003</v>
      </c>
      <c r="J2260" s="43">
        <f t="shared" si="618"/>
        <v>0.32200000000000006</v>
      </c>
      <c r="K2260" s="35">
        <f t="shared" si="612"/>
        <v>244.93987980000003</v>
      </c>
    </row>
    <row r="2261" spans="2:11" x14ac:dyDescent="0.25">
      <c r="B2261" s="35" t="str">
        <f t="shared" si="616"/>
        <v>C2_3_2011</v>
      </c>
      <c r="C2261" s="35" t="s">
        <v>81</v>
      </c>
      <c r="D2261" s="35">
        <f t="shared" ref="D2261:E2261" si="629">D1817</f>
        <v>3</v>
      </c>
      <c r="E2261" s="35">
        <f t="shared" si="629"/>
        <v>2011</v>
      </c>
      <c r="F2261" s="35">
        <v>0.29039999999999999</v>
      </c>
      <c r="G2261" s="35">
        <v>2.86</v>
      </c>
      <c r="H2261" s="35">
        <v>4.88</v>
      </c>
      <c r="I2261" s="35">
        <v>0.35000000000000003</v>
      </c>
      <c r="J2261" s="43">
        <f t="shared" si="618"/>
        <v>0.32200000000000006</v>
      </c>
      <c r="K2261" s="35">
        <f t="shared" si="612"/>
        <v>244.93987980000003</v>
      </c>
    </row>
    <row r="2262" spans="2:11" x14ac:dyDescent="0.25">
      <c r="B2262" s="35" t="str">
        <f t="shared" si="616"/>
        <v>C2_3_2012</v>
      </c>
      <c r="C2262" s="35" t="s">
        <v>81</v>
      </c>
      <c r="D2262" s="35">
        <f t="shared" ref="D2262:E2262" si="630">D1818</f>
        <v>3</v>
      </c>
      <c r="E2262" s="35">
        <f t="shared" si="630"/>
        <v>2012</v>
      </c>
      <c r="F2262" s="35">
        <v>0.121</v>
      </c>
      <c r="G2262" s="35">
        <v>2.72</v>
      </c>
      <c r="H2262" s="35">
        <v>4.8</v>
      </c>
      <c r="I2262" s="35">
        <v>0.16</v>
      </c>
      <c r="J2262" s="43">
        <f t="shared" si="618"/>
        <v>0.1472</v>
      </c>
      <c r="K2262" s="35">
        <f t="shared" si="612"/>
        <v>244.93987980000003</v>
      </c>
    </row>
    <row r="2263" spans="2:11" x14ac:dyDescent="0.25">
      <c r="B2263" s="35" t="str">
        <f t="shared" si="616"/>
        <v>C2_3_2013</v>
      </c>
      <c r="C2263" s="35" t="s">
        <v>81</v>
      </c>
      <c r="D2263" s="35">
        <f t="shared" ref="D2263:E2263" si="631">D1819</f>
        <v>3</v>
      </c>
      <c r="E2263" s="35">
        <f t="shared" si="631"/>
        <v>2013</v>
      </c>
      <c r="F2263" s="35">
        <v>0.121</v>
      </c>
      <c r="G2263" s="35">
        <v>2.72</v>
      </c>
      <c r="H2263" s="35">
        <v>4.8</v>
      </c>
      <c r="I2263" s="35">
        <v>0.16</v>
      </c>
      <c r="J2263" s="43">
        <f t="shared" si="618"/>
        <v>0.1472</v>
      </c>
      <c r="K2263" s="35">
        <f t="shared" si="612"/>
        <v>244.93987980000003</v>
      </c>
    </row>
    <row r="2264" spans="2:11" x14ac:dyDescent="0.25">
      <c r="B2264" s="35" t="str">
        <f t="shared" si="616"/>
        <v>C2_3_2014</v>
      </c>
      <c r="C2264" s="35" t="s">
        <v>81</v>
      </c>
      <c r="D2264" s="35">
        <f t="shared" ref="D2264:E2264" si="632">D1820</f>
        <v>3</v>
      </c>
      <c r="E2264" s="35">
        <f t="shared" si="632"/>
        <v>2014</v>
      </c>
      <c r="F2264" s="35">
        <v>0.121</v>
      </c>
      <c r="G2264" s="35">
        <v>2.72</v>
      </c>
      <c r="H2264" s="35">
        <v>4.8</v>
      </c>
      <c r="I2264" s="35">
        <v>0.16</v>
      </c>
      <c r="J2264" s="43">
        <f t="shared" si="618"/>
        <v>0.1472</v>
      </c>
      <c r="K2264" s="35">
        <f t="shared" si="612"/>
        <v>244.93987980000003</v>
      </c>
    </row>
    <row r="2265" spans="2:11" x14ac:dyDescent="0.25">
      <c r="B2265" s="35" t="str">
        <f t="shared" si="616"/>
        <v>C2_3_2015</v>
      </c>
      <c r="C2265" s="35" t="s">
        <v>81</v>
      </c>
      <c r="D2265" s="35">
        <f t="shared" ref="D2265:E2265" si="633">D1821</f>
        <v>3</v>
      </c>
      <c r="E2265" s="35">
        <f t="shared" si="633"/>
        <v>2015</v>
      </c>
      <c r="F2265" s="35">
        <v>0.121</v>
      </c>
      <c r="G2265" s="35">
        <v>2.72</v>
      </c>
      <c r="H2265" s="35">
        <v>4.8</v>
      </c>
      <c r="I2265" s="35">
        <v>0.16</v>
      </c>
      <c r="J2265" s="43">
        <f t="shared" si="618"/>
        <v>0.1472</v>
      </c>
      <c r="K2265" s="35">
        <f t="shared" si="612"/>
        <v>244.93987980000003</v>
      </c>
    </row>
    <row r="2266" spans="2:11" x14ac:dyDescent="0.25">
      <c r="B2266" s="35" t="str">
        <f t="shared" si="616"/>
        <v>C2_3_2016</v>
      </c>
      <c r="C2266" s="35" t="s">
        <v>81</v>
      </c>
      <c r="D2266" s="35">
        <f t="shared" ref="D2266:E2266" si="634">D1822</f>
        <v>3</v>
      </c>
      <c r="E2266" s="35">
        <f t="shared" si="634"/>
        <v>2016</v>
      </c>
      <c r="F2266" s="35">
        <v>0.121</v>
      </c>
      <c r="G2266" s="35">
        <v>2.72</v>
      </c>
      <c r="H2266" s="35">
        <v>4.8</v>
      </c>
      <c r="I2266" s="35">
        <v>0.16</v>
      </c>
      <c r="J2266" s="43">
        <f t="shared" si="618"/>
        <v>0.1472</v>
      </c>
      <c r="K2266" s="35">
        <f t="shared" si="612"/>
        <v>244.93987980000003</v>
      </c>
    </row>
    <row r="2267" spans="2:11" x14ac:dyDescent="0.25">
      <c r="B2267" s="35" t="str">
        <f t="shared" si="616"/>
        <v>C2_3_2017</v>
      </c>
      <c r="C2267" s="35" t="s">
        <v>81</v>
      </c>
      <c r="D2267" s="35">
        <f t="shared" ref="D2267:E2267" si="635">D1823</f>
        <v>3</v>
      </c>
      <c r="E2267" s="35">
        <f t="shared" si="635"/>
        <v>2017</v>
      </c>
      <c r="F2267" s="35">
        <v>0.121</v>
      </c>
      <c r="G2267" s="35">
        <v>2.72</v>
      </c>
      <c r="H2267" s="35">
        <v>4.8</v>
      </c>
      <c r="I2267" s="35">
        <v>0.16</v>
      </c>
      <c r="J2267" s="43">
        <f t="shared" si="618"/>
        <v>0.1472</v>
      </c>
      <c r="K2267" s="35">
        <f t="shared" si="612"/>
        <v>244.93987980000003</v>
      </c>
    </row>
    <row r="2268" spans="2:11" x14ac:dyDescent="0.25">
      <c r="B2268" s="35" t="str">
        <f t="shared" si="616"/>
        <v>C2_3_2018</v>
      </c>
      <c r="C2268" s="35" t="s">
        <v>81</v>
      </c>
      <c r="D2268" s="35">
        <f t="shared" ref="D2268:E2268" si="636">D1824</f>
        <v>3</v>
      </c>
      <c r="E2268" s="35">
        <f t="shared" si="636"/>
        <v>2018</v>
      </c>
      <c r="F2268" s="35">
        <v>0.121</v>
      </c>
      <c r="G2268" s="35">
        <v>2.72</v>
      </c>
      <c r="H2268" s="35">
        <v>4.8</v>
      </c>
      <c r="I2268" s="35">
        <v>0.16</v>
      </c>
      <c r="J2268" s="43">
        <f t="shared" si="618"/>
        <v>0.1472</v>
      </c>
      <c r="K2268" s="35">
        <f t="shared" si="612"/>
        <v>244.93987980000003</v>
      </c>
    </row>
    <row r="2269" spans="2:11" x14ac:dyDescent="0.25">
      <c r="B2269" s="35" t="str">
        <f t="shared" si="616"/>
        <v>C2_3_2019</v>
      </c>
      <c r="C2269" s="35" t="s">
        <v>81</v>
      </c>
      <c r="D2269" s="35">
        <f t="shared" ref="D2269:E2269" si="637">D1825</f>
        <v>3</v>
      </c>
      <c r="E2269" s="35">
        <f t="shared" si="637"/>
        <v>2019</v>
      </c>
      <c r="F2269" s="35">
        <v>0.121</v>
      </c>
      <c r="G2269" s="35">
        <v>2.72</v>
      </c>
      <c r="H2269" s="35">
        <v>4.8</v>
      </c>
      <c r="I2269" s="35">
        <v>0.16</v>
      </c>
      <c r="J2269" s="43">
        <f t="shared" si="618"/>
        <v>0.1472</v>
      </c>
      <c r="K2269" s="35">
        <f t="shared" si="612"/>
        <v>244.93987980000003</v>
      </c>
    </row>
    <row r="2270" spans="2:11" x14ac:dyDescent="0.25">
      <c r="B2270" s="35" t="str">
        <f t="shared" si="616"/>
        <v>C2_3_2020</v>
      </c>
      <c r="C2270" s="35" t="s">
        <v>81</v>
      </c>
      <c r="D2270" s="35">
        <f t="shared" ref="D2270:E2270" si="638">D1826</f>
        <v>3</v>
      </c>
      <c r="E2270" s="35">
        <f t="shared" si="638"/>
        <v>2020</v>
      </c>
      <c r="F2270" s="35">
        <v>0.121</v>
      </c>
      <c r="G2270" s="35">
        <v>2.72</v>
      </c>
      <c r="H2270" s="35">
        <v>4.8</v>
      </c>
      <c r="I2270" s="35">
        <v>0.16</v>
      </c>
      <c r="J2270" s="43">
        <f t="shared" si="618"/>
        <v>0.1472</v>
      </c>
      <c r="K2270" s="35">
        <f t="shared" si="612"/>
        <v>244.93987980000003</v>
      </c>
    </row>
    <row r="2271" spans="2:11" x14ac:dyDescent="0.25">
      <c r="B2271" s="35" t="str">
        <f t="shared" si="616"/>
        <v>C2_3_2040</v>
      </c>
      <c r="C2271" s="35" t="s">
        <v>81</v>
      </c>
      <c r="D2271" s="35">
        <f t="shared" ref="D2271:E2271" si="639">D1827</f>
        <v>3</v>
      </c>
      <c r="E2271" s="35">
        <f t="shared" si="639"/>
        <v>2040</v>
      </c>
      <c r="F2271" s="35">
        <v>0.121</v>
      </c>
      <c r="G2271" s="35">
        <v>2.72</v>
      </c>
      <c r="H2271" s="35">
        <v>2.9</v>
      </c>
      <c r="I2271" s="35">
        <v>0.01</v>
      </c>
      <c r="J2271" s="43">
        <f t="shared" si="618"/>
        <v>9.1999999999999998E-3</v>
      </c>
      <c r="K2271" s="35">
        <f t="shared" si="612"/>
        <v>244.93987980000003</v>
      </c>
    </row>
    <row r="2272" spans="2:11" x14ac:dyDescent="0.25">
      <c r="B2272" s="35" t="str">
        <f t="shared" si="616"/>
        <v>C2_4_1987</v>
      </c>
      <c r="C2272" s="35" t="s">
        <v>81</v>
      </c>
      <c r="D2272" s="35">
        <f t="shared" ref="D2272:E2272" si="640">D1828</f>
        <v>4</v>
      </c>
      <c r="E2272" s="35">
        <f t="shared" si="640"/>
        <v>1987</v>
      </c>
      <c r="F2272" s="35">
        <v>1.7423999999999999</v>
      </c>
      <c r="G2272" s="35">
        <v>4.8</v>
      </c>
      <c r="H2272" s="35">
        <v>13</v>
      </c>
      <c r="I2272" s="35">
        <v>0.84</v>
      </c>
      <c r="J2272" s="43">
        <f t="shared" si="618"/>
        <v>0.77280000000000004</v>
      </c>
      <c r="K2272" s="35">
        <f t="shared" si="612"/>
        <v>222.2602613</v>
      </c>
    </row>
    <row r="2273" spans="2:11" x14ac:dyDescent="0.25">
      <c r="B2273" s="35" t="str">
        <f t="shared" si="616"/>
        <v>C2_4_1988</v>
      </c>
      <c r="C2273" s="35" t="s">
        <v>81</v>
      </c>
      <c r="D2273" s="35">
        <f t="shared" ref="D2273:E2273" si="641">D1829</f>
        <v>4</v>
      </c>
      <c r="E2273" s="35">
        <f t="shared" si="641"/>
        <v>1988</v>
      </c>
      <c r="F2273" s="35">
        <v>1.7423999999999999</v>
      </c>
      <c r="G2273" s="35">
        <v>4.8</v>
      </c>
      <c r="H2273" s="35">
        <v>13</v>
      </c>
      <c r="I2273" s="35">
        <v>0.84</v>
      </c>
      <c r="J2273" s="43">
        <f t="shared" si="618"/>
        <v>0.77280000000000004</v>
      </c>
      <c r="K2273" s="35">
        <f t="shared" si="612"/>
        <v>222.2602613</v>
      </c>
    </row>
    <row r="2274" spans="2:11" x14ac:dyDescent="0.25">
      <c r="B2274" s="35" t="str">
        <f t="shared" si="616"/>
        <v>C2_4_1989</v>
      </c>
      <c r="C2274" s="35" t="s">
        <v>81</v>
      </c>
      <c r="D2274" s="35">
        <f t="shared" ref="D2274:E2274" si="642">D1830</f>
        <v>4</v>
      </c>
      <c r="E2274" s="35">
        <f t="shared" si="642"/>
        <v>1989</v>
      </c>
      <c r="F2274" s="35">
        <v>1.7423999999999999</v>
      </c>
      <c r="G2274" s="35">
        <v>4.8</v>
      </c>
      <c r="H2274" s="35">
        <v>13</v>
      </c>
      <c r="I2274" s="35">
        <v>0.84</v>
      </c>
      <c r="J2274" s="43">
        <f t="shared" si="618"/>
        <v>0.77280000000000004</v>
      </c>
      <c r="K2274" s="35">
        <f t="shared" si="612"/>
        <v>222.2602613</v>
      </c>
    </row>
    <row r="2275" spans="2:11" x14ac:dyDescent="0.25">
      <c r="B2275" s="35" t="str">
        <f t="shared" si="616"/>
        <v>C2_4_1990</v>
      </c>
      <c r="C2275" s="35" t="s">
        <v>81</v>
      </c>
      <c r="D2275" s="35">
        <f t="shared" ref="D2275:E2275" si="643">D1831</f>
        <v>4</v>
      </c>
      <c r="E2275" s="35">
        <f t="shared" si="643"/>
        <v>1990</v>
      </c>
      <c r="F2275" s="35">
        <v>1.7423999999999999</v>
      </c>
      <c r="G2275" s="35">
        <v>4.8</v>
      </c>
      <c r="H2275" s="35">
        <v>13</v>
      </c>
      <c r="I2275" s="35">
        <v>0.84</v>
      </c>
      <c r="J2275" s="43">
        <f t="shared" si="618"/>
        <v>0.77280000000000004</v>
      </c>
      <c r="K2275" s="35">
        <f t="shared" si="612"/>
        <v>222.2602613</v>
      </c>
    </row>
    <row r="2276" spans="2:11" x14ac:dyDescent="0.25">
      <c r="B2276" s="35" t="str">
        <f t="shared" si="616"/>
        <v>C2_4_1991</v>
      </c>
      <c r="C2276" s="35" t="s">
        <v>81</v>
      </c>
      <c r="D2276" s="35">
        <f t="shared" ref="D2276:E2276" si="644">D1832</f>
        <v>4</v>
      </c>
      <c r="E2276" s="35">
        <f t="shared" si="644"/>
        <v>1991</v>
      </c>
      <c r="F2276" s="35">
        <v>1.7423999999999999</v>
      </c>
      <c r="G2276" s="35">
        <v>4.8</v>
      </c>
      <c r="H2276" s="35">
        <v>13</v>
      </c>
      <c r="I2276" s="35">
        <v>0.84</v>
      </c>
      <c r="J2276" s="43">
        <f t="shared" si="618"/>
        <v>0.77280000000000004</v>
      </c>
      <c r="K2276" s="35">
        <f t="shared" si="612"/>
        <v>222.2602613</v>
      </c>
    </row>
    <row r="2277" spans="2:11" x14ac:dyDescent="0.25">
      <c r="B2277" s="35" t="str">
        <f t="shared" si="616"/>
        <v>C2_4_1992</v>
      </c>
      <c r="C2277" s="35" t="s">
        <v>81</v>
      </c>
      <c r="D2277" s="35">
        <f t="shared" ref="D2277:E2277" si="645">D1833</f>
        <v>4</v>
      </c>
      <c r="E2277" s="35">
        <f t="shared" si="645"/>
        <v>1992</v>
      </c>
      <c r="F2277" s="35">
        <v>1.7423999999999999</v>
      </c>
      <c r="G2277" s="35">
        <v>4.8</v>
      </c>
      <c r="H2277" s="35">
        <v>13</v>
      </c>
      <c r="I2277" s="35">
        <v>0.84</v>
      </c>
      <c r="J2277" s="43">
        <f t="shared" si="618"/>
        <v>0.77280000000000004</v>
      </c>
      <c r="K2277" s="35">
        <f t="shared" si="612"/>
        <v>222.2602613</v>
      </c>
    </row>
    <row r="2278" spans="2:11" x14ac:dyDescent="0.25">
      <c r="B2278" s="35" t="str">
        <f t="shared" si="616"/>
        <v>C2_4_1993</v>
      </c>
      <c r="C2278" s="35" t="s">
        <v>81</v>
      </c>
      <c r="D2278" s="35">
        <f t="shared" ref="D2278:E2278" si="646">D1834</f>
        <v>4</v>
      </c>
      <c r="E2278" s="35">
        <f t="shared" si="646"/>
        <v>1993</v>
      </c>
      <c r="F2278" s="35">
        <v>1.7423999999999999</v>
      </c>
      <c r="G2278" s="35">
        <v>4.8</v>
      </c>
      <c r="H2278" s="35">
        <v>13</v>
      </c>
      <c r="I2278" s="35">
        <v>0.84</v>
      </c>
      <c r="J2278" s="43">
        <f t="shared" si="618"/>
        <v>0.77280000000000004</v>
      </c>
      <c r="K2278" s="35">
        <f t="shared" si="612"/>
        <v>222.2602613</v>
      </c>
    </row>
    <row r="2279" spans="2:11" x14ac:dyDescent="0.25">
      <c r="B2279" s="35" t="str">
        <f t="shared" si="616"/>
        <v>C2_4_1994</v>
      </c>
      <c r="C2279" s="35" t="s">
        <v>81</v>
      </c>
      <c r="D2279" s="35">
        <f t="shared" ref="D2279:E2279" si="647">D1835</f>
        <v>4</v>
      </c>
      <c r="E2279" s="35">
        <f t="shared" si="647"/>
        <v>1994</v>
      </c>
      <c r="F2279" s="35">
        <v>1.7423999999999999</v>
      </c>
      <c r="G2279" s="35">
        <v>4.8</v>
      </c>
      <c r="H2279" s="35">
        <v>13</v>
      </c>
      <c r="I2279" s="35">
        <v>0.84</v>
      </c>
      <c r="J2279" s="43">
        <f t="shared" si="618"/>
        <v>0.77280000000000004</v>
      </c>
      <c r="K2279" s="35">
        <f t="shared" si="612"/>
        <v>222.2602613</v>
      </c>
    </row>
    <row r="2280" spans="2:11" x14ac:dyDescent="0.25">
      <c r="B2280" s="35" t="str">
        <f t="shared" si="616"/>
        <v>C2_4_1995</v>
      </c>
      <c r="C2280" s="35" t="s">
        <v>81</v>
      </c>
      <c r="D2280" s="35">
        <f t="shared" ref="D2280:E2280" si="648">D1836</f>
        <v>4</v>
      </c>
      <c r="E2280" s="35">
        <f t="shared" si="648"/>
        <v>1995</v>
      </c>
      <c r="F2280" s="35">
        <v>1.7423999999999999</v>
      </c>
      <c r="G2280" s="35">
        <v>4.8</v>
      </c>
      <c r="H2280" s="35">
        <v>13</v>
      </c>
      <c r="I2280" s="35">
        <v>0.84</v>
      </c>
      <c r="J2280" s="43">
        <f t="shared" si="618"/>
        <v>0.77280000000000004</v>
      </c>
      <c r="K2280" s="35">
        <f t="shared" si="612"/>
        <v>222.2602613</v>
      </c>
    </row>
    <row r="2281" spans="2:11" x14ac:dyDescent="0.25">
      <c r="B2281" s="35" t="str">
        <f t="shared" si="616"/>
        <v>C2_4_1996</v>
      </c>
      <c r="C2281" s="35" t="s">
        <v>81</v>
      </c>
      <c r="D2281" s="35">
        <f t="shared" ref="D2281:E2281" si="649">D1837</f>
        <v>4</v>
      </c>
      <c r="E2281" s="35">
        <f t="shared" si="649"/>
        <v>1996</v>
      </c>
      <c r="F2281" s="35">
        <v>1.7423999999999999</v>
      </c>
      <c r="G2281" s="35">
        <v>4.8</v>
      </c>
      <c r="H2281" s="35">
        <v>13</v>
      </c>
      <c r="I2281" s="35">
        <v>0.84</v>
      </c>
      <c r="J2281" s="43">
        <f t="shared" si="618"/>
        <v>0.77280000000000004</v>
      </c>
      <c r="K2281" s="35">
        <f t="shared" si="612"/>
        <v>222.2602613</v>
      </c>
    </row>
    <row r="2282" spans="2:11" x14ac:dyDescent="0.25">
      <c r="B2282" s="35" t="str">
        <f t="shared" si="616"/>
        <v>C2_4_1997</v>
      </c>
      <c r="C2282" s="35" t="s">
        <v>81</v>
      </c>
      <c r="D2282" s="35">
        <f t="shared" ref="D2282:E2282" si="650">D1838</f>
        <v>4</v>
      </c>
      <c r="E2282" s="35">
        <f t="shared" si="650"/>
        <v>1997</v>
      </c>
      <c r="F2282" s="35">
        <v>1.1979</v>
      </c>
      <c r="G2282" s="35">
        <v>3.49</v>
      </c>
      <c r="H2282" s="35">
        <v>8.75</v>
      </c>
      <c r="I2282" s="35">
        <v>0.69000000000000006</v>
      </c>
      <c r="J2282" s="43">
        <f t="shared" si="618"/>
        <v>0.63480000000000003</v>
      </c>
      <c r="K2282" s="35">
        <f t="shared" si="612"/>
        <v>222.2602613</v>
      </c>
    </row>
    <row r="2283" spans="2:11" x14ac:dyDescent="0.25">
      <c r="B2283" s="35" t="str">
        <f t="shared" si="616"/>
        <v>C2_4_1998</v>
      </c>
      <c r="C2283" s="35" t="s">
        <v>81</v>
      </c>
      <c r="D2283" s="35">
        <f t="shared" ref="D2283:E2283" si="651">D1839</f>
        <v>4</v>
      </c>
      <c r="E2283" s="35">
        <f t="shared" si="651"/>
        <v>1998</v>
      </c>
      <c r="F2283" s="35">
        <v>1.1979</v>
      </c>
      <c r="G2283" s="35">
        <v>3.49</v>
      </c>
      <c r="H2283" s="35">
        <v>8.75</v>
      </c>
      <c r="I2283" s="35">
        <v>0.69000000000000006</v>
      </c>
      <c r="J2283" s="43">
        <f t="shared" si="618"/>
        <v>0.63480000000000003</v>
      </c>
      <c r="K2283" s="35">
        <f t="shared" si="612"/>
        <v>222.2602613</v>
      </c>
    </row>
    <row r="2284" spans="2:11" x14ac:dyDescent="0.25">
      <c r="B2284" s="35" t="str">
        <f t="shared" si="616"/>
        <v>C2_4_1999</v>
      </c>
      <c r="C2284" s="35" t="s">
        <v>81</v>
      </c>
      <c r="D2284" s="35">
        <f t="shared" ref="D2284:E2284" si="652">D1840</f>
        <v>4</v>
      </c>
      <c r="E2284" s="35">
        <f t="shared" si="652"/>
        <v>1999</v>
      </c>
      <c r="F2284" s="35">
        <v>1.1979</v>
      </c>
      <c r="G2284" s="35">
        <v>3.49</v>
      </c>
      <c r="H2284" s="35">
        <v>8.75</v>
      </c>
      <c r="I2284" s="35">
        <v>0.69000000000000006</v>
      </c>
      <c r="J2284" s="43">
        <f t="shared" si="618"/>
        <v>0.63480000000000003</v>
      </c>
      <c r="K2284" s="35">
        <f t="shared" si="612"/>
        <v>222.2602613</v>
      </c>
    </row>
    <row r="2285" spans="2:11" x14ac:dyDescent="0.25">
      <c r="B2285" s="35" t="str">
        <f t="shared" si="616"/>
        <v>C2_4_2000</v>
      </c>
      <c r="C2285" s="35" t="s">
        <v>81</v>
      </c>
      <c r="D2285" s="35">
        <f t="shared" ref="D2285:E2285" si="653">D1841</f>
        <v>4</v>
      </c>
      <c r="E2285" s="35">
        <f t="shared" si="653"/>
        <v>2000</v>
      </c>
      <c r="F2285" s="35">
        <v>1.1979</v>
      </c>
      <c r="G2285" s="35">
        <v>3.49</v>
      </c>
      <c r="H2285" s="35">
        <v>8.75</v>
      </c>
      <c r="I2285" s="35">
        <v>0.69000000000000006</v>
      </c>
      <c r="J2285" s="43">
        <f t="shared" si="618"/>
        <v>0.63480000000000003</v>
      </c>
      <c r="K2285" s="35">
        <f t="shared" si="612"/>
        <v>222.2602613</v>
      </c>
    </row>
    <row r="2286" spans="2:11" x14ac:dyDescent="0.25">
      <c r="B2286" s="35" t="str">
        <f t="shared" si="616"/>
        <v>C2_4_2001</v>
      </c>
      <c r="C2286" s="35" t="s">
        <v>81</v>
      </c>
      <c r="D2286" s="35">
        <f t="shared" ref="D2286:E2286" si="654">D1842</f>
        <v>4</v>
      </c>
      <c r="E2286" s="35">
        <f t="shared" si="654"/>
        <v>2001</v>
      </c>
      <c r="F2286" s="35">
        <v>1.1979</v>
      </c>
      <c r="G2286" s="35">
        <v>3.49</v>
      </c>
      <c r="H2286" s="35">
        <v>8.75</v>
      </c>
      <c r="I2286" s="35">
        <v>0.69000000000000006</v>
      </c>
      <c r="J2286" s="43">
        <f t="shared" si="618"/>
        <v>0.63480000000000003</v>
      </c>
      <c r="K2286" s="35">
        <f t="shared" si="612"/>
        <v>222.2602613</v>
      </c>
    </row>
    <row r="2287" spans="2:11" x14ac:dyDescent="0.25">
      <c r="B2287" s="35" t="str">
        <f t="shared" si="616"/>
        <v>C2_4_2002</v>
      </c>
      <c r="C2287" s="35" t="s">
        <v>81</v>
      </c>
      <c r="D2287" s="35">
        <f t="shared" ref="D2287:E2287" si="655">D1843</f>
        <v>4</v>
      </c>
      <c r="E2287" s="35">
        <f t="shared" si="655"/>
        <v>2002</v>
      </c>
      <c r="F2287" s="35">
        <v>1.1979</v>
      </c>
      <c r="G2287" s="35">
        <v>3.49</v>
      </c>
      <c r="H2287" s="35">
        <v>8.75</v>
      </c>
      <c r="I2287" s="35">
        <v>0.69000000000000006</v>
      </c>
      <c r="J2287" s="43">
        <f t="shared" si="618"/>
        <v>0.63480000000000003</v>
      </c>
      <c r="K2287" s="35">
        <f t="shared" si="612"/>
        <v>222.2602613</v>
      </c>
    </row>
    <row r="2288" spans="2:11" x14ac:dyDescent="0.25">
      <c r="B2288" s="35" t="str">
        <f t="shared" si="616"/>
        <v>C2_4_2003</v>
      </c>
      <c r="C2288" s="35" t="s">
        <v>81</v>
      </c>
      <c r="D2288" s="35">
        <f t="shared" ref="D2288:E2288" si="656">D1844</f>
        <v>4</v>
      </c>
      <c r="E2288" s="35">
        <f t="shared" si="656"/>
        <v>2003</v>
      </c>
      <c r="F2288" s="35">
        <v>1.1979</v>
      </c>
      <c r="G2288" s="35">
        <v>3.49</v>
      </c>
      <c r="H2288" s="35">
        <v>6.9</v>
      </c>
      <c r="I2288" s="35">
        <v>0.69000000000000006</v>
      </c>
      <c r="J2288" s="43">
        <f t="shared" si="618"/>
        <v>0.63480000000000003</v>
      </c>
      <c r="K2288" s="35">
        <f t="shared" si="612"/>
        <v>222.2602613</v>
      </c>
    </row>
    <row r="2289" spans="2:11" x14ac:dyDescent="0.25">
      <c r="B2289" s="35" t="str">
        <f t="shared" si="616"/>
        <v>C2_4_2004</v>
      </c>
      <c r="C2289" s="35" t="s">
        <v>81</v>
      </c>
      <c r="D2289" s="35">
        <f t="shared" ref="D2289:E2289" si="657">D1845</f>
        <v>4</v>
      </c>
      <c r="E2289" s="35">
        <f t="shared" si="657"/>
        <v>2004</v>
      </c>
      <c r="F2289" s="35">
        <v>0.55659999999999998</v>
      </c>
      <c r="G2289" s="35">
        <v>3.23</v>
      </c>
      <c r="H2289" s="35">
        <v>5.64</v>
      </c>
      <c r="I2289" s="35">
        <v>0.39</v>
      </c>
      <c r="J2289" s="43">
        <f t="shared" si="618"/>
        <v>0.35880000000000001</v>
      </c>
      <c r="K2289" s="35">
        <f t="shared" si="612"/>
        <v>222.2602613</v>
      </c>
    </row>
    <row r="2290" spans="2:11" x14ac:dyDescent="0.25">
      <c r="B2290" s="35" t="str">
        <f t="shared" si="616"/>
        <v>C2_4_2005</v>
      </c>
      <c r="C2290" s="35" t="s">
        <v>81</v>
      </c>
      <c r="D2290" s="35">
        <f t="shared" ref="D2290:E2290" si="658">D1846</f>
        <v>4</v>
      </c>
      <c r="E2290" s="35">
        <f t="shared" si="658"/>
        <v>2005</v>
      </c>
      <c r="F2290" s="35">
        <v>0.33880000000000005</v>
      </c>
      <c r="G2290" s="35">
        <v>3.14</v>
      </c>
      <c r="H2290" s="35">
        <v>5.22</v>
      </c>
      <c r="I2290" s="35">
        <v>0.28999999999999998</v>
      </c>
      <c r="J2290" s="43">
        <f t="shared" si="618"/>
        <v>0.26679999999999998</v>
      </c>
      <c r="K2290" s="35">
        <f t="shared" si="612"/>
        <v>222.2602613</v>
      </c>
    </row>
    <row r="2291" spans="2:11" x14ac:dyDescent="0.25">
      <c r="B2291" s="35" t="str">
        <f t="shared" si="616"/>
        <v>C2_4_2006</v>
      </c>
      <c r="C2291" s="35" t="s">
        <v>81</v>
      </c>
      <c r="D2291" s="35">
        <f t="shared" ref="D2291:E2291" si="659">D1847</f>
        <v>4</v>
      </c>
      <c r="E2291" s="35">
        <f t="shared" si="659"/>
        <v>2006</v>
      </c>
      <c r="F2291" s="35">
        <v>0.33880000000000005</v>
      </c>
      <c r="G2291" s="35">
        <v>3.14</v>
      </c>
      <c r="H2291" s="35">
        <v>5.22</v>
      </c>
      <c r="I2291" s="35">
        <v>0.28999999999999998</v>
      </c>
      <c r="J2291" s="43">
        <f t="shared" si="618"/>
        <v>0.26679999999999998</v>
      </c>
      <c r="K2291" s="35">
        <f t="shared" si="612"/>
        <v>222.2602613</v>
      </c>
    </row>
    <row r="2292" spans="2:11" x14ac:dyDescent="0.25">
      <c r="B2292" s="35" t="str">
        <f t="shared" si="616"/>
        <v>C2_4_2007</v>
      </c>
      <c r="C2292" s="35" t="s">
        <v>81</v>
      </c>
      <c r="D2292" s="35">
        <f t="shared" ref="D2292:E2292" si="660">D1848</f>
        <v>4</v>
      </c>
      <c r="E2292" s="35">
        <f t="shared" si="660"/>
        <v>2007</v>
      </c>
      <c r="F2292" s="35">
        <v>0.22989999999999999</v>
      </c>
      <c r="G2292" s="35">
        <v>3.09</v>
      </c>
      <c r="H2292" s="35">
        <v>5.01</v>
      </c>
      <c r="I2292" s="35">
        <v>0.24</v>
      </c>
      <c r="J2292" s="43">
        <f t="shared" si="618"/>
        <v>0.2208</v>
      </c>
      <c r="K2292" s="35">
        <f t="shared" si="612"/>
        <v>222.2602613</v>
      </c>
    </row>
    <row r="2293" spans="2:11" x14ac:dyDescent="0.25">
      <c r="B2293" s="35" t="str">
        <f t="shared" si="616"/>
        <v>C2_4_2008</v>
      </c>
      <c r="C2293" s="35" t="s">
        <v>81</v>
      </c>
      <c r="D2293" s="35">
        <f t="shared" ref="D2293:E2293" si="661">D1849</f>
        <v>4</v>
      </c>
      <c r="E2293" s="35">
        <f t="shared" si="661"/>
        <v>2008</v>
      </c>
      <c r="F2293" s="35">
        <v>0.22989999999999999</v>
      </c>
      <c r="G2293" s="35">
        <v>3.09</v>
      </c>
      <c r="H2293" s="35">
        <v>5.01</v>
      </c>
      <c r="I2293" s="35">
        <v>0.24</v>
      </c>
      <c r="J2293" s="43">
        <f t="shared" si="618"/>
        <v>0.2208</v>
      </c>
      <c r="K2293" s="35">
        <f t="shared" si="612"/>
        <v>222.2602613</v>
      </c>
    </row>
    <row r="2294" spans="2:11" x14ac:dyDescent="0.25">
      <c r="B2294" s="35" t="str">
        <f t="shared" si="616"/>
        <v>C2_4_2009</v>
      </c>
      <c r="C2294" s="35" t="s">
        <v>81</v>
      </c>
      <c r="D2294" s="35">
        <f t="shared" ref="D2294:E2294" si="662">D1850</f>
        <v>4</v>
      </c>
      <c r="E2294" s="35">
        <f t="shared" si="662"/>
        <v>2009</v>
      </c>
      <c r="F2294" s="35">
        <v>0.22989999999999999</v>
      </c>
      <c r="G2294" s="35">
        <v>3.09</v>
      </c>
      <c r="H2294" s="35">
        <v>5.01</v>
      </c>
      <c r="I2294" s="35">
        <v>0.24</v>
      </c>
      <c r="J2294" s="43">
        <f t="shared" si="618"/>
        <v>0.2208</v>
      </c>
      <c r="K2294" s="35">
        <f t="shared" si="612"/>
        <v>222.2602613</v>
      </c>
    </row>
    <row r="2295" spans="2:11" x14ac:dyDescent="0.25">
      <c r="B2295" s="35" t="str">
        <f t="shared" si="616"/>
        <v>C2_4_2010</v>
      </c>
      <c r="C2295" s="35" t="s">
        <v>81</v>
      </c>
      <c r="D2295" s="35">
        <f t="shared" ref="D2295:E2295" si="663">D1851</f>
        <v>4</v>
      </c>
      <c r="E2295" s="35">
        <f t="shared" si="663"/>
        <v>2010</v>
      </c>
      <c r="F2295" s="35">
        <v>0.22989999999999999</v>
      </c>
      <c r="G2295" s="35">
        <v>3.09</v>
      </c>
      <c r="H2295" s="35">
        <v>5.01</v>
      </c>
      <c r="I2295" s="35">
        <v>0.24</v>
      </c>
      <c r="J2295" s="43">
        <f t="shared" si="618"/>
        <v>0.2208</v>
      </c>
      <c r="K2295" s="35">
        <f t="shared" si="612"/>
        <v>222.2602613</v>
      </c>
    </row>
    <row r="2296" spans="2:11" x14ac:dyDescent="0.25">
      <c r="B2296" s="35" t="str">
        <f t="shared" si="616"/>
        <v>C2_4_2011</v>
      </c>
      <c r="C2296" s="35" t="s">
        <v>81</v>
      </c>
      <c r="D2296" s="35">
        <f t="shared" ref="D2296:E2296" si="664">D1852</f>
        <v>4</v>
      </c>
      <c r="E2296" s="35">
        <f t="shared" si="664"/>
        <v>2011</v>
      </c>
      <c r="F2296" s="35">
        <v>0.121</v>
      </c>
      <c r="G2296" s="35">
        <v>3.0500000000000003</v>
      </c>
      <c r="H2296" s="35">
        <v>2.89</v>
      </c>
      <c r="I2296" s="35">
        <v>0.2</v>
      </c>
      <c r="J2296" s="43">
        <f t="shared" si="618"/>
        <v>0.18400000000000002</v>
      </c>
      <c r="K2296" s="35">
        <f t="shared" si="612"/>
        <v>222.2602613</v>
      </c>
    </row>
    <row r="2297" spans="2:11" x14ac:dyDescent="0.25">
      <c r="B2297" s="35" t="str">
        <f t="shared" si="616"/>
        <v>C2_4_2012</v>
      </c>
      <c r="C2297" s="35" t="s">
        <v>81</v>
      </c>
      <c r="D2297" s="35">
        <f t="shared" ref="D2297:E2297" si="665">D1853</f>
        <v>4</v>
      </c>
      <c r="E2297" s="35">
        <f t="shared" si="665"/>
        <v>2012</v>
      </c>
      <c r="F2297" s="35">
        <v>0.1089</v>
      </c>
      <c r="G2297" s="35">
        <v>3.0500000000000003</v>
      </c>
      <c r="H2297" s="35">
        <v>2.5300000000000002</v>
      </c>
      <c r="I2297" s="35">
        <v>7.0000000000000007E-2</v>
      </c>
      <c r="J2297" s="43">
        <f t="shared" si="618"/>
        <v>6.4400000000000013E-2</v>
      </c>
      <c r="K2297" s="35">
        <f t="shared" si="612"/>
        <v>222.2602613</v>
      </c>
    </row>
    <row r="2298" spans="2:11" x14ac:dyDescent="0.25">
      <c r="B2298" s="35" t="str">
        <f t="shared" si="616"/>
        <v>C2_4_2013</v>
      </c>
      <c r="C2298" s="35" t="s">
        <v>81</v>
      </c>
      <c r="D2298" s="35">
        <f t="shared" ref="D2298:E2298" si="666">D1854</f>
        <v>4</v>
      </c>
      <c r="E2298" s="35">
        <f t="shared" si="666"/>
        <v>2013</v>
      </c>
      <c r="F2298" s="35">
        <v>0.1089</v>
      </c>
      <c r="G2298" s="35">
        <v>3.0500000000000003</v>
      </c>
      <c r="H2298" s="35">
        <v>2.5300000000000002</v>
      </c>
      <c r="I2298" s="35">
        <v>7.0000000000000007E-2</v>
      </c>
      <c r="J2298" s="43">
        <f t="shared" si="618"/>
        <v>6.4400000000000013E-2</v>
      </c>
      <c r="K2298" s="35">
        <f t="shared" si="612"/>
        <v>222.2602613</v>
      </c>
    </row>
    <row r="2299" spans="2:11" x14ac:dyDescent="0.25">
      <c r="B2299" s="35" t="str">
        <f t="shared" si="616"/>
        <v>C2_4_2014</v>
      </c>
      <c r="C2299" s="35" t="s">
        <v>81</v>
      </c>
      <c r="D2299" s="35">
        <f t="shared" ref="D2299:E2299" si="667">D1855</f>
        <v>4</v>
      </c>
      <c r="E2299" s="35">
        <f t="shared" si="667"/>
        <v>2014</v>
      </c>
      <c r="F2299" s="35">
        <v>0.1089</v>
      </c>
      <c r="G2299" s="35">
        <v>3.0500000000000003</v>
      </c>
      <c r="H2299" s="35">
        <v>2.5300000000000002</v>
      </c>
      <c r="I2299" s="35">
        <v>0.01</v>
      </c>
      <c r="J2299" s="43">
        <f t="shared" si="618"/>
        <v>9.1999999999999998E-3</v>
      </c>
      <c r="K2299" s="35">
        <f t="shared" si="612"/>
        <v>222.2602613</v>
      </c>
    </row>
    <row r="2300" spans="2:11" x14ac:dyDescent="0.25">
      <c r="B2300" s="35" t="str">
        <f t="shared" si="616"/>
        <v>C2_4_2015</v>
      </c>
      <c r="C2300" s="35" t="s">
        <v>81</v>
      </c>
      <c r="D2300" s="35">
        <f t="shared" ref="D2300:E2300" si="668">D1856</f>
        <v>4</v>
      </c>
      <c r="E2300" s="35">
        <f t="shared" si="668"/>
        <v>2015</v>
      </c>
      <c r="F2300" s="35">
        <v>0.1089</v>
      </c>
      <c r="G2300" s="35">
        <v>3.0500000000000003</v>
      </c>
      <c r="H2300" s="35">
        <v>2.5300000000000002</v>
      </c>
      <c r="I2300" s="35">
        <v>0.01</v>
      </c>
      <c r="J2300" s="43">
        <f t="shared" si="618"/>
        <v>9.1999999999999998E-3</v>
      </c>
      <c r="K2300" s="35">
        <f t="shared" si="612"/>
        <v>222.2602613</v>
      </c>
    </row>
    <row r="2301" spans="2:11" x14ac:dyDescent="0.25">
      <c r="B2301" s="35" t="str">
        <f t="shared" si="616"/>
        <v>C2_4_2016</v>
      </c>
      <c r="C2301" s="35" t="s">
        <v>81</v>
      </c>
      <c r="D2301" s="35">
        <f t="shared" ref="D2301:E2301" si="669">D1857</f>
        <v>4</v>
      </c>
      <c r="E2301" s="35">
        <f t="shared" si="669"/>
        <v>2016</v>
      </c>
      <c r="F2301" s="35">
        <v>0.1089</v>
      </c>
      <c r="G2301" s="35">
        <v>3.0500000000000003</v>
      </c>
      <c r="H2301" s="35">
        <v>2.5300000000000002</v>
      </c>
      <c r="I2301" s="35">
        <v>0.01</v>
      </c>
      <c r="J2301" s="43">
        <f t="shared" si="618"/>
        <v>9.1999999999999998E-3</v>
      </c>
      <c r="K2301" s="35">
        <f t="shared" si="612"/>
        <v>222.2602613</v>
      </c>
    </row>
    <row r="2302" spans="2:11" x14ac:dyDescent="0.25">
      <c r="B2302" s="35" t="str">
        <f t="shared" si="616"/>
        <v>C2_4_2017</v>
      </c>
      <c r="C2302" s="35" t="s">
        <v>81</v>
      </c>
      <c r="D2302" s="35">
        <f t="shared" ref="D2302:E2302" si="670">D1858</f>
        <v>4</v>
      </c>
      <c r="E2302" s="35">
        <f t="shared" si="670"/>
        <v>2017</v>
      </c>
      <c r="F2302" s="35">
        <v>0.1089</v>
      </c>
      <c r="G2302" s="35">
        <v>3.0500000000000003</v>
      </c>
      <c r="H2302" s="35">
        <v>2.5300000000000002</v>
      </c>
      <c r="I2302" s="35">
        <v>0.01</v>
      </c>
      <c r="J2302" s="43">
        <f t="shared" si="618"/>
        <v>9.1999999999999998E-3</v>
      </c>
      <c r="K2302" s="35">
        <f t="shared" si="612"/>
        <v>222.2602613</v>
      </c>
    </row>
    <row r="2303" spans="2:11" x14ac:dyDescent="0.25">
      <c r="B2303" s="35" t="str">
        <f t="shared" si="616"/>
        <v>C2_4_2018</v>
      </c>
      <c r="C2303" s="35" t="s">
        <v>81</v>
      </c>
      <c r="D2303" s="35">
        <f t="shared" ref="D2303:E2303" si="671">D1859</f>
        <v>4</v>
      </c>
      <c r="E2303" s="35">
        <f t="shared" si="671"/>
        <v>2018</v>
      </c>
      <c r="F2303" s="35">
        <v>0.1089</v>
      </c>
      <c r="G2303" s="35">
        <v>3.0500000000000003</v>
      </c>
      <c r="H2303" s="35">
        <v>2.5300000000000002</v>
      </c>
      <c r="I2303" s="35">
        <v>0.01</v>
      </c>
      <c r="J2303" s="43">
        <f t="shared" si="618"/>
        <v>9.1999999999999998E-3</v>
      </c>
      <c r="K2303" s="35">
        <f t="shared" si="612"/>
        <v>222.2602613</v>
      </c>
    </row>
    <row r="2304" spans="2:11" x14ac:dyDescent="0.25">
      <c r="B2304" s="35" t="str">
        <f t="shared" si="616"/>
        <v>C2_4_2019</v>
      </c>
      <c r="C2304" s="35" t="s">
        <v>81</v>
      </c>
      <c r="D2304" s="35">
        <f t="shared" ref="D2304:E2304" si="672">D1860</f>
        <v>4</v>
      </c>
      <c r="E2304" s="35">
        <f t="shared" si="672"/>
        <v>2019</v>
      </c>
      <c r="F2304" s="35">
        <v>0.1089</v>
      </c>
      <c r="G2304" s="35">
        <v>3.0500000000000003</v>
      </c>
      <c r="H2304" s="35">
        <v>2.5300000000000002</v>
      </c>
      <c r="I2304" s="35">
        <v>0.01</v>
      </c>
      <c r="J2304" s="43">
        <f t="shared" si="618"/>
        <v>9.1999999999999998E-3</v>
      </c>
      <c r="K2304" s="35">
        <f t="shared" si="612"/>
        <v>222.2602613</v>
      </c>
    </row>
    <row r="2305" spans="2:11" x14ac:dyDescent="0.25">
      <c r="B2305" s="35" t="str">
        <f t="shared" si="616"/>
        <v>C2_4_2020</v>
      </c>
      <c r="C2305" s="35" t="s">
        <v>81</v>
      </c>
      <c r="D2305" s="35">
        <f t="shared" ref="D2305:E2305" si="673">D1861</f>
        <v>4</v>
      </c>
      <c r="E2305" s="35">
        <f t="shared" si="673"/>
        <v>2020</v>
      </c>
      <c r="F2305" s="35">
        <v>0.1089</v>
      </c>
      <c r="G2305" s="35">
        <v>3.0500000000000003</v>
      </c>
      <c r="H2305" s="35">
        <v>2.5300000000000002</v>
      </c>
      <c r="I2305" s="35">
        <v>0.01</v>
      </c>
      <c r="J2305" s="43">
        <f t="shared" si="618"/>
        <v>9.1999999999999998E-3</v>
      </c>
      <c r="K2305" s="35">
        <f t="shared" si="612"/>
        <v>222.2602613</v>
      </c>
    </row>
    <row r="2306" spans="2:11" x14ac:dyDescent="0.25">
      <c r="B2306" s="35" t="str">
        <f t="shared" si="616"/>
        <v>C2_4_2040</v>
      </c>
      <c r="C2306" s="35" t="s">
        <v>81</v>
      </c>
      <c r="D2306" s="35">
        <f t="shared" ref="D2306:E2306" si="674">D1862</f>
        <v>4</v>
      </c>
      <c r="E2306" s="35">
        <f t="shared" si="674"/>
        <v>2040</v>
      </c>
      <c r="F2306" s="35">
        <v>8.4700000000000011E-2</v>
      </c>
      <c r="G2306" s="35">
        <v>3.0500000000000003</v>
      </c>
      <c r="H2306" s="35">
        <v>1.4000000000000001</v>
      </c>
      <c r="I2306" s="35">
        <v>0.01</v>
      </c>
      <c r="J2306" s="43">
        <f t="shared" si="618"/>
        <v>9.1999999999999998E-3</v>
      </c>
      <c r="K2306" s="35">
        <f t="shared" si="612"/>
        <v>222.2602613</v>
      </c>
    </row>
    <row r="2307" spans="2:11" x14ac:dyDescent="0.25">
      <c r="B2307" s="35" t="str">
        <f t="shared" si="616"/>
        <v>C2_5_1969</v>
      </c>
      <c r="C2307" s="35" t="s">
        <v>81</v>
      </c>
      <c r="D2307" s="35">
        <f t="shared" ref="D2307:E2307" si="675">D1863</f>
        <v>5</v>
      </c>
      <c r="E2307" s="35">
        <f t="shared" si="675"/>
        <v>1969</v>
      </c>
      <c r="F2307" s="35">
        <v>1.5972</v>
      </c>
      <c r="G2307" s="35">
        <v>4.4000000000000004</v>
      </c>
      <c r="H2307" s="35">
        <v>14</v>
      </c>
      <c r="I2307" s="35">
        <v>0.77</v>
      </c>
      <c r="J2307" s="43">
        <f t="shared" si="618"/>
        <v>0.70840000000000003</v>
      </c>
      <c r="K2307" s="35">
        <f t="shared" si="612"/>
        <v>213.1884139</v>
      </c>
    </row>
    <row r="2308" spans="2:11" x14ac:dyDescent="0.25">
      <c r="B2308" s="35" t="str">
        <f t="shared" si="616"/>
        <v>C2_5_1970</v>
      </c>
      <c r="C2308" s="35" t="s">
        <v>81</v>
      </c>
      <c r="D2308" s="35">
        <f t="shared" ref="D2308:E2308" si="676">D1864</f>
        <v>5</v>
      </c>
      <c r="E2308" s="35">
        <f t="shared" si="676"/>
        <v>1970</v>
      </c>
      <c r="F2308" s="35">
        <v>1.5972</v>
      </c>
      <c r="G2308" s="35">
        <v>4.4000000000000004</v>
      </c>
      <c r="H2308" s="35">
        <v>14</v>
      </c>
      <c r="I2308" s="35">
        <v>0.77</v>
      </c>
      <c r="J2308" s="43">
        <f t="shared" si="618"/>
        <v>0.70840000000000003</v>
      </c>
      <c r="K2308" s="35">
        <f t="shared" si="612"/>
        <v>213.1884139</v>
      </c>
    </row>
    <row r="2309" spans="2:11" x14ac:dyDescent="0.25">
      <c r="B2309" s="35" t="str">
        <f t="shared" si="616"/>
        <v>C2_5_1971</v>
      </c>
      <c r="C2309" s="35" t="s">
        <v>81</v>
      </c>
      <c r="D2309" s="35">
        <f t="shared" ref="D2309:E2309" si="677">D1865</f>
        <v>5</v>
      </c>
      <c r="E2309" s="35">
        <f t="shared" si="677"/>
        <v>1971</v>
      </c>
      <c r="F2309" s="35">
        <v>1.331</v>
      </c>
      <c r="G2309" s="35">
        <v>4.4000000000000004</v>
      </c>
      <c r="H2309" s="35">
        <v>13</v>
      </c>
      <c r="I2309" s="35">
        <v>0.66</v>
      </c>
      <c r="J2309" s="43">
        <f t="shared" si="618"/>
        <v>0.60720000000000007</v>
      </c>
      <c r="K2309" s="35">
        <f t="shared" si="612"/>
        <v>213.1884139</v>
      </c>
    </row>
    <row r="2310" spans="2:11" x14ac:dyDescent="0.25">
      <c r="B2310" s="35" t="str">
        <f t="shared" si="616"/>
        <v>C2_5_1972</v>
      </c>
      <c r="C2310" s="35" t="s">
        <v>81</v>
      </c>
      <c r="D2310" s="35">
        <f t="shared" ref="D2310:E2310" si="678">D1866</f>
        <v>5</v>
      </c>
      <c r="E2310" s="35">
        <f t="shared" si="678"/>
        <v>1972</v>
      </c>
      <c r="F2310" s="35">
        <v>1.331</v>
      </c>
      <c r="G2310" s="35">
        <v>4.4000000000000004</v>
      </c>
      <c r="H2310" s="35">
        <v>13</v>
      </c>
      <c r="I2310" s="35">
        <v>0.66</v>
      </c>
      <c r="J2310" s="43">
        <f t="shared" si="618"/>
        <v>0.60720000000000007</v>
      </c>
      <c r="K2310" s="35">
        <f t="shared" ref="K2310:K2373" si="679">K1866</f>
        <v>213.1884139</v>
      </c>
    </row>
    <row r="2311" spans="2:11" x14ac:dyDescent="0.25">
      <c r="B2311" s="35" t="str">
        <f t="shared" si="616"/>
        <v>C2_5_1973</v>
      </c>
      <c r="C2311" s="35" t="s">
        <v>81</v>
      </c>
      <c r="D2311" s="35">
        <f t="shared" ref="D2311:E2311" si="680">D1867</f>
        <v>5</v>
      </c>
      <c r="E2311" s="35">
        <f t="shared" si="680"/>
        <v>1973</v>
      </c>
      <c r="F2311" s="35">
        <v>1.331</v>
      </c>
      <c r="G2311" s="35">
        <v>4.4000000000000004</v>
      </c>
      <c r="H2311" s="35">
        <v>13</v>
      </c>
      <c r="I2311" s="35">
        <v>0.66</v>
      </c>
      <c r="J2311" s="43">
        <f t="shared" si="618"/>
        <v>0.60720000000000007</v>
      </c>
      <c r="K2311" s="35">
        <f t="shared" si="679"/>
        <v>213.1884139</v>
      </c>
    </row>
    <row r="2312" spans="2:11" x14ac:dyDescent="0.25">
      <c r="B2312" s="35" t="str">
        <f t="shared" si="616"/>
        <v>C2_5_1974</v>
      </c>
      <c r="C2312" s="35" t="s">
        <v>81</v>
      </c>
      <c r="D2312" s="35">
        <f t="shared" ref="D2312:E2312" si="681">D1868</f>
        <v>5</v>
      </c>
      <c r="E2312" s="35">
        <f t="shared" si="681"/>
        <v>1974</v>
      </c>
      <c r="F2312" s="35">
        <v>1.331</v>
      </c>
      <c r="G2312" s="35">
        <v>4.4000000000000004</v>
      </c>
      <c r="H2312" s="35">
        <v>13</v>
      </c>
      <c r="I2312" s="35">
        <v>0.66</v>
      </c>
      <c r="J2312" s="43">
        <f t="shared" si="618"/>
        <v>0.60720000000000007</v>
      </c>
      <c r="K2312" s="35">
        <f t="shared" si="679"/>
        <v>213.1884139</v>
      </c>
    </row>
    <row r="2313" spans="2:11" x14ac:dyDescent="0.25">
      <c r="B2313" s="35" t="str">
        <f t="shared" si="616"/>
        <v>C2_5_1975</v>
      </c>
      <c r="C2313" s="35" t="s">
        <v>81</v>
      </c>
      <c r="D2313" s="35">
        <f t="shared" ref="D2313:E2313" si="682">D1869</f>
        <v>5</v>
      </c>
      <c r="E2313" s="35">
        <f t="shared" si="682"/>
        <v>1975</v>
      </c>
      <c r="F2313" s="35">
        <v>1.331</v>
      </c>
      <c r="G2313" s="35">
        <v>4.4000000000000004</v>
      </c>
      <c r="H2313" s="35">
        <v>13</v>
      </c>
      <c r="I2313" s="35">
        <v>0.66</v>
      </c>
      <c r="J2313" s="43">
        <f t="shared" si="618"/>
        <v>0.60720000000000007</v>
      </c>
      <c r="K2313" s="35">
        <f t="shared" si="679"/>
        <v>213.1884139</v>
      </c>
    </row>
    <row r="2314" spans="2:11" x14ac:dyDescent="0.25">
      <c r="B2314" s="35" t="str">
        <f t="shared" ref="B2314:B2377" si="683">C2314&amp;"_"&amp;D2314&amp;"_"&amp;E2314</f>
        <v>C2_5_1976</v>
      </c>
      <c r="C2314" s="35" t="s">
        <v>81</v>
      </c>
      <c r="D2314" s="35">
        <f t="shared" ref="D2314:E2314" si="684">D1870</f>
        <v>5</v>
      </c>
      <c r="E2314" s="35">
        <f t="shared" si="684"/>
        <v>1976</v>
      </c>
      <c r="F2314" s="35">
        <v>1.331</v>
      </c>
      <c r="G2314" s="35">
        <v>4.4000000000000004</v>
      </c>
      <c r="H2314" s="35">
        <v>13</v>
      </c>
      <c r="I2314" s="35">
        <v>0.66</v>
      </c>
      <c r="J2314" s="43">
        <f t="shared" ref="J2314:J2377" si="685">0.92*I2314</f>
        <v>0.60720000000000007</v>
      </c>
      <c r="K2314" s="35">
        <f t="shared" si="679"/>
        <v>213.1884139</v>
      </c>
    </row>
    <row r="2315" spans="2:11" x14ac:dyDescent="0.25">
      <c r="B2315" s="35" t="str">
        <f t="shared" si="683"/>
        <v>C2_5_1977</v>
      </c>
      <c r="C2315" s="35" t="s">
        <v>81</v>
      </c>
      <c r="D2315" s="35">
        <f t="shared" ref="D2315:E2315" si="686">D1871</f>
        <v>5</v>
      </c>
      <c r="E2315" s="35">
        <f t="shared" si="686"/>
        <v>1977</v>
      </c>
      <c r="F2315" s="35">
        <v>1.331</v>
      </c>
      <c r="G2315" s="35">
        <v>4.4000000000000004</v>
      </c>
      <c r="H2315" s="35">
        <v>13</v>
      </c>
      <c r="I2315" s="35">
        <v>0.66</v>
      </c>
      <c r="J2315" s="43">
        <f t="shared" si="685"/>
        <v>0.60720000000000007</v>
      </c>
      <c r="K2315" s="35">
        <f t="shared" si="679"/>
        <v>213.1884139</v>
      </c>
    </row>
    <row r="2316" spans="2:11" x14ac:dyDescent="0.25">
      <c r="B2316" s="35" t="str">
        <f t="shared" si="683"/>
        <v>C2_5_1978</v>
      </c>
      <c r="C2316" s="35" t="s">
        <v>81</v>
      </c>
      <c r="D2316" s="35">
        <f t="shared" ref="D2316:E2316" si="687">D1872</f>
        <v>5</v>
      </c>
      <c r="E2316" s="35">
        <f t="shared" si="687"/>
        <v>1978</v>
      </c>
      <c r="F2316" s="35">
        <v>1.331</v>
      </c>
      <c r="G2316" s="35">
        <v>4.4000000000000004</v>
      </c>
      <c r="H2316" s="35">
        <v>13</v>
      </c>
      <c r="I2316" s="35">
        <v>0.66</v>
      </c>
      <c r="J2316" s="43">
        <f t="shared" si="685"/>
        <v>0.60720000000000007</v>
      </c>
      <c r="K2316" s="35">
        <f t="shared" si="679"/>
        <v>213.1884139</v>
      </c>
    </row>
    <row r="2317" spans="2:11" x14ac:dyDescent="0.25">
      <c r="B2317" s="35" t="str">
        <f t="shared" si="683"/>
        <v>C2_5_1979</v>
      </c>
      <c r="C2317" s="35" t="s">
        <v>81</v>
      </c>
      <c r="D2317" s="35">
        <f t="shared" ref="D2317:E2317" si="688">D1873</f>
        <v>5</v>
      </c>
      <c r="E2317" s="35">
        <f t="shared" si="688"/>
        <v>1979</v>
      </c>
      <c r="F2317" s="35">
        <v>1.21</v>
      </c>
      <c r="G2317" s="35">
        <v>4.4000000000000004</v>
      </c>
      <c r="H2317" s="35">
        <v>12</v>
      </c>
      <c r="I2317" s="35">
        <v>0.55000000000000004</v>
      </c>
      <c r="J2317" s="43">
        <f t="shared" si="685"/>
        <v>0.50600000000000012</v>
      </c>
      <c r="K2317" s="35">
        <f t="shared" si="679"/>
        <v>213.1884139</v>
      </c>
    </row>
    <row r="2318" spans="2:11" x14ac:dyDescent="0.25">
      <c r="B2318" s="35" t="str">
        <f t="shared" si="683"/>
        <v>C2_5_1980</v>
      </c>
      <c r="C2318" s="35" t="s">
        <v>81</v>
      </c>
      <c r="D2318" s="35">
        <f t="shared" ref="D2318:E2318" si="689">D1874</f>
        <v>5</v>
      </c>
      <c r="E2318" s="35">
        <f t="shared" si="689"/>
        <v>1980</v>
      </c>
      <c r="F2318" s="35">
        <v>1.21</v>
      </c>
      <c r="G2318" s="35">
        <v>4.4000000000000004</v>
      </c>
      <c r="H2318" s="35">
        <v>12</v>
      </c>
      <c r="I2318" s="35">
        <v>0.55000000000000004</v>
      </c>
      <c r="J2318" s="43">
        <f t="shared" si="685"/>
        <v>0.50600000000000012</v>
      </c>
      <c r="K2318" s="35">
        <f t="shared" si="679"/>
        <v>213.1884139</v>
      </c>
    </row>
    <row r="2319" spans="2:11" x14ac:dyDescent="0.25">
      <c r="B2319" s="35" t="str">
        <f t="shared" si="683"/>
        <v>C2_5_1981</v>
      </c>
      <c r="C2319" s="35" t="s">
        <v>81</v>
      </c>
      <c r="D2319" s="35">
        <f t="shared" ref="D2319:E2319" si="690">D1875</f>
        <v>5</v>
      </c>
      <c r="E2319" s="35">
        <f t="shared" si="690"/>
        <v>1981</v>
      </c>
      <c r="F2319" s="35">
        <v>1.21</v>
      </c>
      <c r="G2319" s="35">
        <v>4.4000000000000004</v>
      </c>
      <c r="H2319" s="35">
        <v>12</v>
      </c>
      <c r="I2319" s="35">
        <v>0.55000000000000004</v>
      </c>
      <c r="J2319" s="43">
        <f t="shared" si="685"/>
        <v>0.50600000000000012</v>
      </c>
      <c r="K2319" s="35">
        <f t="shared" si="679"/>
        <v>213.1884139</v>
      </c>
    </row>
    <row r="2320" spans="2:11" x14ac:dyDescent="0.25">
      <c r="B2320" s="35" t="str">
        <f t="shared" si="683"/>
        <v>C2_5_1982</v>
      </c>
      <c r="C2320" s="35" t="s">
        <v>81</v>
      </c>
      <c r="D2320" s="35">
        <f t="shared" ref="D2320:E2320" si="691">D1876</f>
        <v>5</v>
      </c>
      <c r="E2320" s="35">
        <f t="shared" si="691"/>
        <v>1982</v>
      </c>
      <c r="F2320" s="35">
        <v>1.21</v>
      </c>
      <c r="G2320" s="35">
        <v>4.4000000000000004</v>
      </c>
      <c r="H2320" s="35">
        <v>12</v>
      </c>
      <c r="I2320" s="35">
        <v>0.55000000000000004</v>
      </c>
      <c r="J2320" s="43">
        <f t="shared" si="685"/>
        <v>0.50600000000000012</v>
      </c>
      <c r="K2320" s="35">
        <f t="shared" si="679"/>
        <v>213.1884139</v>
      </c>
    </row>
    <row r="2321" spans="2:11" x14ac:dyDescent="0.25">
      <c r="B2321" s="35" t="str">
        <f t="shared" si="683"/>
        <v>C2_5_1983</v>
      </c>
      <c r="C2321" s="35" t="s">
        <v>81</v>
      </c>
      <c r="D2321" s="35">
        <f t="shared" ref="D2321:E2321" si="692">D1877</f>
        <v>5</v>
      </c>
      <c r="E2321" s="35">
        <f t="shared" si="692"/>
        <v>1983</v>
      </c>
      <c r="F2321" s="35">
        <v>1.21</v>
      </c>
      <c r="G2321" s="35">
        <v>4.4000000000000004</v>
      </c>
      <c r="H2321" s="35">
        <v>12</v>
      </c>
      <c r="I2321" s="35">
        <v>0.55000000000000004</v>
      </c>
      <c r="J2321" s="43">
        <f t="shared" si="685"/>
        <v>0.50600000000000012</v>
      </c>
      <c r="K2321" s="35">
        <f t="shared" si="679"/>
        <v>213.1884139</v>
      </c>
    </row>
    <row r="2322" spans="2:11" x14ac:dyDescent="0.25">
      <c r="B2322" s="35" t="str">
        <f t="shared" si="683"/>
        <v>C2_5_1984</v>
      </c>
      <c r="C2322" s="35" t="s">
        <v>81</v>
      </c>
      <c r="D2322" s="35">
        <f t="shared" ref="D2322:E2322" si="693">D1878</f>
        <v>5</v>
      </c>
      <c r="E2322" s="35">
        <f t="shared" si="693"/>
        <v>1984</v>
      </c>
      <c r="F2322" s="35">
        <v>1.1374</v>
      </c>
      <c r="G2322" s="35">
        <v>4.3</v>
      </c>
      <c r="H2322" s="35">
        <v>11</v>
      </c>
      <c r="I2322" s="35">
        <v>0.55000000000000004</v>
      </c>
      <c r="J2322" s="43">
        <f t="shared" si="685"/>
        <v>0.50600000000000012</v>
      </c>
      <c r="K2322" s="35">
        <f t="shared" si="679"/>
        <v>213.1884139</v>
      </c>
    </row>
    <row r="2323" spans="2:11" x14ac:dyDescent="0.25">
      <c r="B2323" s="35" t="str">
        <f t="shared" si="683"/>
        <v>C2_5_1985</v>
      </c>
      <c r="C2323" s="35" t="s">
        <v>81</v>
      </c>
      <c r="D2323" s="35">
        <f t="shared" ref="D2323:E2323" si="694">D1879</f>
        <v>5</v>
      </c>
      <c r="E2323" s="35">
        <f t="shared" si="694"/>
        <v>1985</v>
      </c>
      <c r="F2323" s="35">
        <v>1.1374</v>
      </c>
      <c r="G2323" s="35">
        <v>4.3</v>
      </c>
      <c r="H2323" s="35">
        <v>11</v>
      </c>
      <c r="I2323" s="35">
        <v>0.55000000000000004</v>
      </c>
      <c r="J2323" s="43">
        <f t="shared" si="685"/>
        <v>0.50600000000000012</v>
      </c>
      <c r="K2323" s="35">
        <f t="shared" si="679"/>
        <v>213.1884139</v>
      </c>
    </row>
    <row r="2324" spans="2:11" x14ac:dyDescent="0.25">
      <c r="B2324" s="35" t="str">
        <f t="shared" si="683"/>
        <v>C2_5_1986</v>
      </c>
      <c r="C2324" s="35" t="s">
        <v>81</v>
      </c>
      <c r="D2324" s="35">
        <f t="shared" ref="D2324:E2324" si="695">D1880</f>
        <v>5</v>
      </c>
      <c r="E2324" s="35">
        <f t="shared" si="695"/>
        <v>1986</v>
      </c>
      <c r="F2324" s="35">
        <v>1.1374</v>
      </c>
      <c r="G2324" s="35">
        <v>4.3</v>
      </c>
      <c r="H2324" s="35">
        <v>11</v>
      </c>
      <c r="I2324" s="35">
        <v>0.55000000000000004</v>
      </c>
      <c r="J2324" s="43">
        <f t="shared" si="685"/>
        <v>0.50600000000000012</v>
      </c>
      <c r="K2324" s="35">
        <f t="shared" si="679"/>
        <v>213.1884139</v>
      </c>
    </row>
    <row r="2325" spans="2:11" x14ac:dyDescent="0.25">
      <c r="B2325" s="35" t="str">
        <f t="shared" si="683"/>
        <v>C2_5_1987</v>
      </c>
      <c r="C2325" s="35" t="s">
        <v>81</v>
      </c>
      <c r="D2325" s="35">
        <f t="shared" ref="D2325:E2325" si="696">D1881</f>
        <v>5</v>
      </c>
      <c r="E2325" s="35">
        <f t="shared" si="696"/>
        <v>1987</v>
      </c>
      <c r="F2325" s="35">
        <v>1.0648</v>
      </c>
      <c r="G2325" s="35">
        <v>4.2</v>
      </c>
      <c r="H2325" s="35">
        <v>11</v>
      </c>
      <c r="I2325" s="35">
        <v>0.55000000000000004</v>
      </c>
      <c r="J2325" s="43">
        <f t="shared" si="685"/>
        <v>0.50600000000000012</v>
      </c>
      <c r="K2325" s="35">
        <f t="shared" si="679"/>
        <v>213.1884139</v>
      </c>
    </row>
    <row r="2326" spans="2:11" x14ac:dyDescent="0.25">
      <c r="B2326" s="35" t="str">
        <f t="shared" si="683"/>
        <v>C2_5_1988</v>
      </c>
      <c r="C2326" s="35" t="s">
        <v>81</v>
      </c>
      <c r="D2326" s="35">
        <f t="shared" ref="D2326:E2326" si="697">D1882</f>
        <v>5</v>
      </c>
      <c r="E2326" s="35">
        <f t="shared" si="697"/>
        <v>1988</v>
      </c>
      <c r="F2326" s="35">
        <v>1.0648</v>
      </c>
      <c r="G2326" s="35">
        <v>4.2</v>
      </c>
      <c r="H2326" s="35">
        <v>11</v>
      </c>
      <c r="I2326" s="35">
        <v>0.55000000000000004</v>
      </c>
      <c r="J2326" s="43">
        <f t="shared" si="685"/>
        <v>0.50600000000000012</v>
      </c>
      <c r="K2326" s="35">
        <f t="shared" si="679"/>
        <v>213.1884139</v>
      </c>
    </row>
    <row r="2327" spans="2:11" x14ac:dyDescent="0.25">
      <c r="B2327" s="35" t="str">
        <f t="shared" si="683"/>
        <v>C2_5_1989</v>
      </c>
      <c r="C2327" s="35" t="s">
        <v>81</v>
      </c>
      <c r="D2327" s="35">
        <f t="shared" ref="D2327:E2327" si="698">D1883</f>
        <v>5</v>
      </c>
      <c r="E2327" s="35">
        <f t="shared" si="698"/>
        <v>1989</v>
      </c>
      <c r="F2327" s="35">
        <v>1.0648</v>
      </c>
      <c r="G2327" s="35">
        <v>4.2</v>
      </c>
      <c r="H2327" s="35">
        <v>11</v>
      </c>
      <c r="I2327" s="35">
        <v>0.55000000000000004</v>
      </c>
      <c r="J2327" s="43">
        <f t="shared" si="685"/>
        <v>0.50600000000000012</v>
      </c>
      <c r="K2327" s="35">
        <f t="shared" si="679"/>
        <v>213.1884139</v>
      </c>
    </row>
    <row r="2328" spans="2:11" x14ac:dyDescent="0.25">
      <c r="B2328" s="35" t="str">
        <f t="shared" si="683"/>
        <v>C2_5_1990</v>
      </c>
      <c r="C2328" s="35" t="s">
        <v>81</v>
      </c>
      <c r="D2328" s="35">
        <f t="shared" ref="D2328:E2328" si="699">D1884</f>
        <v>5</v>
      </c>
      <c r="E2328" s="35">
        <f t="shared" si="699"/>
        <v>1990</v>
      </c>
      <c r="F2328" s="35">
        <v>1.0648</v>
      </c>
      <c r="G2328" s="35">
        <v>4.2</v>
      </c>
      <c r="H2328" s="35">
        <v>11</v>
      </c>
      <c r="I2328" s="35">
        <v>0.55000000000000004</v>
      </c>
      <c r="J2328" s="43">
        <f t="shared" si="685"/>
        <v>0.50600000000000012</v>
      </c>
      <c r="K2328" s="35">
        <f t="shared" si="679"/>
        <v>213.1884139</v>
      </c>
    </row>
    <row r="2329" spans="2:11" x14ac:dyDescent="0.25">
      <c r="B2329" s="35" t="str">
        <f t="shared" si="683"/>
        <v>C2_5_1991</v>
      </c>
      <c r="C2329" s="35" t="s">
        <v>81</v>
      </c>
      <c r="D2329" s="35">
        <f t="shared" ref="D2329:E2329" si="700">D1885</f>
        <v>5</v>
      </c>
      <c r="E2329" s="35">
        <f t="shared" si="700"/>
        <v>1991</v>
      </c>
      <c r="F2329" s="35">
        <v>1.0648</v>
      </c>
      <c r="G2329" s="35">
        <v>4.2</v>
      </c>
      <c r="H2329" s="35">
        <v>11</v>
      </c>
      <c r="I2329" s="35">
        <v>0.55000000000000004</v>
      </c>
      <c r="J2329" s="43">
        <f t="shared" si="685"/>
        <v>0.50600000000000012</v>
      </c>
      <c r="K2329" s="35">
        <f t="shared" si="679"/>
        <v>213.1884139</v>
      </c>
    </row>
    <row r="2330" spans="2:11" x14ac:dyDescent="0.25">
      <c r="B2330" s="35" t="str">
        <f t="shared" si="683"/>
        <v>C2_5_1992</v>
      </c>
      <c r="C2330" s="35" t="s">
        <v>81</v>
      </c>
      <c r="D2330" s="35">
        <f t="shared" ref="D2330:E2330" si="701">D1886</f>
        <v>5</v>
      </c>
      <c r="E2330" s="35">
        <f t="shared" si="701"/>
        <v>1992</v>
      </c>
      <c r="F2330" s="35">
        <v>1.0648</v>
      </c>
      <c r="G2330" s="35">
        <v>4.2</v>
      </c>
      <c r="H2330" s="35">
        <v>11</v>
      </c>
      <c r="I2330" s="35">
        <v>0.55000000000000004</v>
      </c>
      <c r="J2330" s="43">
        <f t="shared" si="685"/>
        <v>0.50600000000000012</v>
      </c>
      <c r="K2330" s="35">
        <f t="shared" si="679"/>
        <v>213.1884139</v>
      </c>
    </row>
    <row r="2331" spans="2:11" x14ac:dyDescent="0.25">
      <c r="B2331" s="35" t="str">
        <f t="shared" si="683"/>
        <v>C2_5_1993</v>
      </c>
      <c r="C2331" s="35" t="s">
        <v>81</v>
      </c>
      <c r="D2331" s="35">
        <f t="shared" ref="D2331:E2331" si="702">D1887</f>
        <v>5</v>
      </c>
      <c r="E2331" s="35">
        <f t="shared" si="702"/>
        <v>1993</v>
      </c>
      <c r="F2331" s="35">
        <v>1.0648</v>
      </c>
      <c r="G2331" s="35">
        <v>4.2</v>
      </c>
      <c r="H2331" s="35">
        <v>11</v>
      </c>
      <c r="I2331" s="35">
        <v>0.55000000000000004</v>
      </c>
      <c r="J2331" s="43">
        <f t="shared" si="685"/>
        <v>0.50600000000000012</v>
      </c>
      <c r="K2331" s="35">
        <f t="shared" si="679"/>
        <v>213.1884139</v>
      </c>
    </row>
    <row r="2332" spans="2:11" x14ac:dyDescent="0.25">
      <c r="B2332" s="35" t="str">
        <f t="shared" si="683"/>
        <v>C2_5_1994</v>
      </c>
      <c r="C2332" s="35" t="s">
        <v>81</v>
      </c>
      <c r="D2332" s="35">
        <f t="shared" ref="D2332:E2332" si="703">D1888</f>
        <v>5</v>
      </c>
      <c r="E2332" s="35">
        <f t="shared" si="703"/>
        <v>1994</v>
      </c>
      <c r="F2332" s="35">
        <v>1.0648</v>
      </c>
      <c r="G2332" s="35">
        <v>4.2</v>
      </c>
      <c r="H2332" s="35">
        <v>11</v>
      </c>
      <c r="I2332" s="35">
        <v>0.55000000000000004</v>
      </c>
      <c r="J2332" s="43">
        <f t="shared" si="685"/>
        <v>0.50600000000000012</v>
      </c>
      <c r="K2332" s="35">
        <f t="shared" si="679"/>
        <v>213.1884139</v>
      </c>
    </row>
    <row r="2333" spans="2:11" x14ac:dyDescent="0.25">
      <c r="B2333" s="35" t="str">
        <f t="shared" si="683"/>
        <v>C2_5_1995</v>
      </c>
      <c r="C2333" s="35" t="s">
        <v>81</v>
      </c>
      <c r="D2333" s="35">
        <f t="shared" ref="D2333:E2333" si="704">D1889</f>
        <v>5</v>
      </c>
      <c r="E2333" s="35">
        <f t="shared" si="704"/>
        <v>1995</v>
      </c>
      <c r="F2333" s="35">
        <v>1.0648</v>
      </c>
      <c r="G2333" s="35">
        <v>4.2</v>
      </c>
      <c r="H2333" s="35">
        <v>11</v>
      </c>
      <c r="I2333" s="35">
        <v>0.55000000000000004</v>
      </c>
      <c r="J2333" s="43">
        <f t="shared" si="685"/>
        <v>0.50600000000000012</v>
      </c>
      <c r="K2333" s="35">
        <f t="shared" si="679"/>
        <v>213.1884139</v>
      </c>
    </row>
    <row r="2334" spans="2:11" x14ac:dyDescent="0.25">
      <c r="B2334" s="35" t="str">
        <f t="shared" si="683"/>
        <v>C2_5_1996</v>
      </c>
      <c r="C2334" s="35" t="s">
        <v>81</v>
      </c>
      <c r="D2334" s="35">
        <f t="shared" ref="D2334:E2334" si="705">D1890</f>
        <v>5</v>
      </c>
      <c r="E2334" s="35">
        <f t="shared" si="705"/>
        <v>1996</v>
      </c>
      <c r="F2334" s="35">
        <v>0.82280000000000009</v>
      </c>
      <c r="G2334" s="35">
        <v>2.7</v>
      </c>
      <c r="H2334" s="35">
        <v>8.17</v>
      </c>
      <c r="I2334" s="35">
        <v>0.38</v>
      </c>
      <c r="J2334" s="43">
        <f t="shared" si="685"/>
        <v>0.34960000000000002</v>
      </c>
      <c r="K2334" s="35">
        <f t="shared" si="679"/>
        <v>213.1884139</v>
      </c>
    </row>
    <row r="2335" spans="2:11" x14ac:dyDescent="0.25">
      <c r="B2335" s="35" t="str">
        <f t="shared" si="683"/>
        <v>C2_5_1997</v>
      </c>
      <c r="C2335" s="35" t="s">
        <v>81</v>
      </c>
      <c r="D2335" s="35">
        <f t="shared" ref="D2335:E2335" si="706">D1891</f>
        <v>5</v>
      </c>
      <c r="E2335" s="35">
        <f t="shared" si="706"/>
        <v>1997</v>
      </c>
      <c r="F2335" s="35">
        <v>0.82280000000000009</v>
      </c>
      <c r="G2335" s="35">
        <v>2.7</v>
      </c>
      <c r="H2335" s="35">
        <v>8.17</v>
      </c>
      <c r="I2335" s="35">
        <v>0.38</v>
      </c>
      <c r="J2335" s="43">
        <f t="shared" si="685"/>
        <v>0.34960000000000002</v>
      </c>
      <c r="K2335" s="35">
        <f t="shared" si="679"/>
        <v>213.1884139</v>
      </c>
    </row>
    <row r="2336" spans="2:11" x14ac:dyDescent="0.25">
      <c r="B2336" s="35" t="str">
        <f t="shared" si="683"/>
        <v>C2_5_1998</v>
      </c>
      <c r="C2336" s="35" t="s">
        <v>81</v>
      </c>
      <c r="D2336" s="35">
        <f t="shared" ref="D2336:E2336" si="707">D1892</f>
        <v>5</v>
      </c>
      <c r="E2336" s="35">
        <f t="shared" si="707"/>
        <v>1998</v>
      </c>
      <c r="F2336" s="35">
        <v>0.82280000000000009</v>
      </c>
      <c r="G2336" s="35">
        <v>2.7</v>
      </c>
      <c r="H2336" s="35">
        <v>8.17</v>
      </c>
      <c r="I2336" s="35">
        <v>0.38</v>
      </c>
      <c r="J2336" s="43">
        <f t="shared" si="685"/>
        <v>0.34960000000000002</v>
      </c>
      <c r="K2336" s="35">
        <f t="shared" si="679"/>
        <v>213.1884139</v>
      </c>
    </row>
    <row r="2337" spans="2:11" x14ac:dyDescent="0.25">
      <c r="B2337" s="35" t="str">
        <f t="shared" si="683"/>
        <v>C2_5_1999</v>
      </c>
      <c r="C2337" s="35" t="s">
        <v>81</v>
      </c>
      <c r="D2337" s="35">
        <f t="shared" ref="D2337:E2337" si="708">D1893</f>
        <v>5</v>
      </c>
      <c r="E2337" s="35">
        <f t="shared" si="708"/>
        <v>1999</v>
      </c>
      <c r="F2337" s="35">
        <v>0.82280000000000009</v>
      </c>
      <c r="G2337" s="35">
        <v>2.7</v>
      </c>
      <c r="H2337" s="35">
        <v>8.17</v>
      </c>
      <c r="I2337" s="35">
        <v>0.38</v>
      </c>
      <c r="J2337" s="43">
        <f t="shared" si="685"/>
        <v>0.34960000000000002</v>
      </c>
      <c r="K2337" s="35">
        <f t="shared" si="679"/>
        <v>213.1884139</v>
      </c>
    </row>
    <row r="2338" spans="2:11" x14ac:dyDescent="0.25">
      <c r="B2338" s="35" t="str">
        <f t="shared" si="683"/>
        <v>C2_5_2000</v>
      </c>
      <c r="C2338" s="35" t="s">
        <v>81</v>
      </c>
      <c r="D2338" s="35">
        <f t="shared" ref="D2338:E2338" si="709">D1894</f>
        <v>5</v>
      </c>
      <c r="E2338" s="35">
        <f t="shared" si="709"/>
        <v>2000</v>
      </c>
      <c r="F2338" s="35">
        <v>0.82280000000000009</v>
      </c>
      <c r="G2338" s="35">
        <v>2.7</v>
      </c>
      <c r="H2338" s="35">
        <v>8.17</v>
      </c>
      <c r="I2338" s="35">
        <v>0.38</v>
      </c>
      <c r="J2338" s="43">
        <f t="shared" si="685"/>
        <v>0.34960000000000002</v>
      </c>
      <c r="K2338" s="35">
        <f t="shared" si="679"/>
        <v>213.1884139</v>
      </c>
    </row>
    <row r="2339" spans="2:11" x14ac:dyDescent="0.25">
      <c r="B2339" s="35" t="str">
        <f t="shared" si="683"/>
        <v>C2_5_2001</v>
      </c>
      <c r="C2339" s="35" t="s">
        <v>81</v>
      </c>
      <c r="D2339" s="35">
        <f t="shared" ref="D2339:E2339" si="710">D1895</f>
        <v>5</v>
      </c>
      <c r="E2339" s="35">
        <f t="shared" si="710"/>
        <v>2001</v>
      </c>
      <c r="F2339" s="35">
        <v>0.82280000000000009</v>
      </c>
      <c r="G2339" s="35">
        <v>2.7</v>
      </c>
      <c r="H2339" s="35">
        <v>8.17</v>
      </c>
      <c r="I2339" s="35">
        <v>0.38</v>
      </c>
      <c r="J2339" s="43">
        <f t="shared" si="685"/>
        <v>0.34960000000000002</v>
      </c>
      <c r="K2339" s="35">
        <f t="shared" si="679"/>
        <v>213.1884139</v>
      </c>
    </row>
    <row r="2340" spans="2:11" x14ac:dyDescent="0.25">
      <c r="B2340" s="35" t="str">
        <f t="shared" si="683"/>
        <v>C2_5_2002</v>
      </c>
      <c r="C2340" s="35" t="s">
        <v>81</v>
      </c>
      <c r="D2340" s="35">
        <f t="shared" ref="D2340:E2340" si="711">D1896</f>
        <v>5</v>
      </c>
      <c r="E2340" s="35">
        <f t="shared" si="711"/>
        <v>2002</v>
      </c>
      <c r="F2340" s="35">
        <v>0.82280000000000009</v>
      </c>
      <c r="G2340" s="35">
        <v>2.7</v>
      </c>
      <c r="H2340" s="35">
        <v>6.9</v>
      </c>
      <c r="I2340" s="35">
        <v>0.38</v>
      </c>
      <c r="J2340" s="43">
        <f t="shared" si="685"/>
        <v>0.34960000000000002</v>
      </c>
      <c r="K2340" s="35">
        <f t="shared" si="679"/>
        <v>213.1884139</v>
      </c>
    </row>
    <row r="2341" spans="2:11" x14ac:dyDescent="0.25">
      <c r="B2341" s="35" t="str">
        <f t="shared" si="683"/>
        <v>C2_5_2003</v>
      </c>
      <c r="C2341" s="35" t="s">
        <v>81</v>
      </c>
      <c r="D2341" s="35">
        <f t="shared" ref="D2341:E2341" si="712">D1897</f>
        <v>5</v>
      </c>
      <c r="E2341" s="35">
        <f t="shared" si="712"/>
        <v>2003</v>
      </c>
      <c r="F2341" s="35">
        <v>0.39929999999999999</v>
      </c>
      <c r="G2341" s="35">
        <v>2.7</v>
      </c>
      <c r="H2341" s="35">
        <v>5.26</v>
      </c>
      <c r="I2341" s="35">
        <v>0.24</v>
      </c>
      <c r="J2341" s="43">
        <f t="shared" si="685"/>
        <v>0.2208</v>
      </c>
      <c r="K2341" s="35">
        <f t="shared" si="679"/>
        <v>213.1884139</v>
      </c>
    </row>
    <row r="2342" spans="2:11" x14ac:dyDescent="0.25">
      <c r="B2342" s="35" t="str">
        <f t="shared" si="683"/>
        <v>C2_5_2004</v>
      </c>
      <c r="C2342" s="35" t="s">
        <v>81</v>
      </c>
      <c r="D2342" s="35">
        <f t="shared" ref="D2342:E2342" si="713">D1898</f>
        <v>5</v>
      </c>
      <c r="E2342" s="35">
        <f t="shared" si="713"/>
        <v>2004</v>
      </c>
      <c r="F2342" s="35">
        <v>0.26619999999999999</v>
      </c>
      <c r="G2342" s="35">
        <v>2.7</v>
      </c>
      <c r="H2342" s="35">
        <v>4.72</v>
      </c>
      <c r="I2342" s="35">
        <v>0.19</v>
      </c>
      <c r="J2342" s="43">
        <f t="shared" si="685"/>
        <v>0.17480000000000001</v>
      </c>
      <c r="K2342" s="35">
        <f t="shared" si="679"/>
        <v>213.1884139</v>
      </c>
    </row>
    <row r="2343" spans="2:11" x14ac:dyDescent="0.25">
      <c r="B2343" s="35" t="str">
        <f t="shared" si="683"/>
        <v>C2_5_2005</v>
      </c>
      <c r="C2343" s="35" t="s">
        <v>81</v>
      </c>
      <c r="D2343" s="35">
        <f t="shared" ref="D2343:E2343" si="714">D1899</f>
        <v>5</v>
      </c>
      <c r="E2343" s="35">
        <f t="shared" si="714"/>
        <v>2005</v>
      </c>
      <c r="F2343" s="35">
        <v>0.26619999999999999</v>
      </c>
      <c r="G2343" s="35">
        <v>2.7</v>
      </c>
      <c r="H2343" s="35">
        <v>4.72</v>
      </c>
      <c r="I2343" s="35">
        <v>0.19</v>
      </c>
      <c r="J2343" s="43">
        <f t="shared" si="685"/>
        <v>0.17480000000000001</v>
      </c>
      <c r="K2343" s="35">
        <f t="shared" si="679"/>
        <v>213.1884139</v>
      </c>
    </row>
    <row r="2344" spans="2:11" x14ac:dyDescent="0.25">
      <c r="B2344" s="35" t="str">
        <f t="shared" si="683"/>
        <v>C2_5_2006</v>
      </c>
      <c r="C2344" s="35" t="s">
        <v>81</v>
      </c>
      <c r="D2344" s="35">
        <f t="shared" ref="D2344:E2344" si="715">D1900</f>
        <v>5</v>
      </c>
      <c r="E2344" s="35">
        <f t="shared" si="715"/>
        <v>2006</v>
      </c>
      <c r="F2344" s="35">
        <v>0.19359999999999999</v>
      </c>
      <c r="G2344" s="35">
        <v>2.7</v>
      </c>
      <c r="H2344" s="35">
        <v>4.4400000000000004</v>
      </c>
      <c r="I2344" s="35">
        <v>0.16</v>
      </c>
      <c r="J2344" s="43">
        <f t="shared" si="685"/>
        <v>0.1472</v>
      </c>
      <c r="K2344" s="35">
        <f t="shared" si="679"/>
        <v>213.1884139</v>
      </c>
    </row>
    <row r="2345" spans="2:11" x14ac:dyDescent="0.25">
      <c r="B2345" s="35" t="str">
        <f t="shared" si="683"/>
        <v>C2_5_2007</v>
      </c>
      <c r="C2345" s="35" t="s">
        <v>81</v>
      </c>
      <c r="D2345" s="35">
        <f t="shared" ref="D2345:E2345" si="716">D1901</f>
        <v>5</v>
      </c>
      <c r="E2345" s="35">
        <f t="shared" si="716"/>
        <v>2007</v>
      </c>
      <c r="F2345" s="35">
        <v>0.19359999999999999</v>
      </c>
      <c r="G2345" s="35">
        <v>2.7</v>
      </c>
      <c r="H2345" s="35">
        <v>4.4400000000000004</v>
      </c>
      <c r="I2345" s="35">
        <v>0.16</v>
      </c>
      <c r="J2345" s="43">
        <f t="shared" si="685"/>
        <v>0.1472</v>
      </c>
      <c r="K2345" s="35">
        <f t="shared" si="679"/>
        <v>213.1884139</v>
      </c>
    </row>
    <row r="2346" spans="2:11" x14ac:dyDescent="0.25">
      <c r="B2346" s="35" t="str">
        <f t="shared" si="683"/>
        <v>C2_5_2008</v>
      </c>
      <c r="C2346" s="35" t="s">
        <v>81</v>
      </c>
      <c r="D2346" s="35">
        <f t="shared" ref="D2346:E2346" si="717">D1902</f>
        <v>5</v>
      </c>
      <c r="E2346" s="35">
        <f t="shared" si="717"/>
        <v>2008</v>
      </c>
      <c r="F2346" s="35">
        <v>0.19359999999999999</v>
      </c>
      <c r="G2346" s="35">
        <v>2.7</v>
      </c>
      <c r="H2346" s="35">
        <v>4.4400000000000004</v>
      </c>
      <c r="I2346" s="35">
        <v>0.16</v>
      </c>
      <c r="J2346" s="43">
        <f t="shared" si="685"/>
        <v>0.1472</v>
      </c>
      <c r="K2346" s="35">
        <f t="shared" si="679"/>
        <v>213.1884139</v>
      </c>
    </row>
    <row r="2347" spans="2:11" x14ac:dyDescent="0.25">
      <c r="B2347" s="35" t="str">
        <f t="shared" si="683"/>
        <v>C2_5_2009</v>
      </c>
      <c r="C2347" s="35" t="s">
        <v>81</v>
      </c>
      <c r="D2347" s="35">
        <f t="shared" ref="D2347:E2347" si="718">D1903</f>
        <v>5</v>
      </c>
      <c r="E2347" s="35">
        <f t="shared" si="718"/>
        <v>2009</v>
      </c>
      <c r="F2347" s="35">
        <v>0.19359999999999999</v>
      </c>
      <c r="G2347" s="35">
        <v>2.7</v>
      </c>
      <c r="H2347" s="35">
        <v>4.4400000000000004</v>
      </c>
      <c r="I2347" s="35">
        <v>0.16</v>
      </c>
      <c r="J2347" s="43">
        <f t="shared" si="685"/>
        <v>0.1472</v>
      </c>
      <c r="K2347" s="35">
        <f t="shared" si="679"/>
        <v>213.1884139</v>
      </c>
    </row>
    <row r="2348" spans="2:11" x14ac:dyDescent="0.25">
      <c r="B2348" s="35" t="str">
        <f t="shared" si="683"/>
        <v>C2_5_2010</v>
      </c>
      <c r="C2348" s="35" t="s">
        <v>81</v>
      </c>
      <c r="D2348" s="35">
        <f t="shared" ref="D2348:E2348" si="719">D1904</f>
        <v>5</v>
      </c>
      <c r="E2348" s="35">
        <f t="shared" si="719"/>
        <v>2010</v>
      </c>
      <c r="F2348" s="35">
        <v>0.19359999999999999</v>
      </c>
      <c r="G2348" s="35">
        <v>2.7</v>
      </c>
      <c r="H2348" s="35">
        <v>4.4400000000000004</v>
      </c>
      <c r="I2348" s="35">
        <v>0.16</v>
      </c>
      <c r="J2348" s="43">
        <f t="shared" si="685"/>
        <v>0.1472</v>
      </c>
      <c r="K2348" s="35">
        <f t="shared" si="679"/>
        <v>213.1884139</v>
      </c>
    </row>
    <row r="2349" spans="2:11" x14ac:dyDescent="0.25">
      <c r="B2349" s="35" t="str">
        <f t="shared" si="683"/>
        <v>C2_5_2011</v>
      </c>
      <c r="C2349" s="35" t="s">
        <v>81</v>
      </c>
      <c r="D2349" s="35">
        <f t="shared" ref="D2349:E2349" si="720">D1905</f>
        <v>5</v>
      </c>
      <c r="E2349" s="35">
        <f t="shared" si="720"/>
        <v>2011</v>
      </c>
      <c r="F2349" s="35">
        <v>0.121</v>
      </c>
      <c r="G2349" s="35">
        <v>2.7</v>
      </c>
      <c r="H2349" s="35">
        <v>2.4500000000000002</v>
      </c>
      <c r="I2349" s="35">
        <v>0.14000000000000001</v>
      </c>
      <c r="J2349" s="43">
        <f t="shared" si="685"/>
        <v>0.12880000000000003</v>
      </c>
      <c r="K2349" s="35">
        <f t="shared" si="679"/>
        <v>213.1884139</v>
      </c>
    </row>
    <row r="2350" spans="2:11" x14ac:dyDescent="0.25">
      <c r="B2350" s="35" t="str">
        <f t="shared" si="683"/>
        <v>C2_5_2012</v>
      </c>
      <c r="C2350" s="35" t="s">
        <v>81</v>
      </c>
      <c r="D2350" s="35">
        <f t="shared" ref="D2350:E2350" si="721">D1906</f>
        <v>5</v>
      </c>
      <c r="E2350" s="35">
        <f t="shared" si="721"/>
        <v>2012</v>
      </c>
      <c r="F2350" s="35">
        <v>0.121</v>
      </c>
      <c r="G2350" s="35">
        <v>2.7</v>
      </c>
      <c r="H2350" s="35">
        <v>2.4500000000000002</v>
      </c>
      <c r="I2350" s="35">
        <v>0.14000000000000001</v>
      </c>
      <c r="J2350" s="43">
        <f t="shared" si="685"/>
        <v>0.12880000000000003</v>
      </c>
      <c r="K2350" s="35">
        <f t="shared" si="679"/>
        <v>213.1884139</v>
      </c>
    </row>
    <row r="2351" spans="2:11" x14ac:dyDescent="0.25">
      <c r="B2351" s="35" t="str">
        <f t="shared" si="683"/>
        <v>C2_5_2013</v>
      </c>
      <c r="C2351" s="35" t="s">
        <v>81</v>
      </c>
      <c r="D2351" s="35">
        <f t="shared" ref="D2351:E2351" si="722">D1907</f>
        <v>5</v>
      </c>
      <c r="E2351" s="35">
        <f t="shared" si="722"/>
        <v>2013</v>
      </c>
      <c r="F2351" s="35">
        <v>0.121</v>
      </c>
      <c r="G2351" s="35">
        <v>2.7</v>
      </c>
      <c r="H2351" s="35">
        <v>2.4500000000000002</v>
      </c>
      <c r="I2351" s="35">
        <v>0.14000000000000001</v>
      </c>
      <c r="J2351" s="43">
        <f t="shared" si="685"/>
        <v>0.12880000000000003</v>
      </c>
      <c r="K2351" s="35">
        <f t="shared" si="679"/>
        <v>213.1884139</v>
      </c>
    </row>
    <row r="2352" spans="2:11" x14ac:dyDescent="0.25">
      <c r="B2352" s="35" t="str">
        <f t="shared" si="683"/>
        <v>C2_5_2014</v>
      </c>
      <c r="C2352" s="35" t="s">
        <v>81</v>
      </c>
      <c r="D2352" s="35">
        <f t="shared" ref="D2352:E2352" si="723">D1908</f>
        <v>5</v>
      </c>
      <c r="E2352" s="35">
        <f t="shared" si="723"/>
        <v>2014</v>
      </c>
      <c r="F2352" s="35">
        <v>0.1089</v>
      </c>
      <c r="G2352" s="35">
        <v>2.7</v>
      </c>
      <c r="H2352" s="35">
        <v>2.27</v>
      </c>
      <c r="I2352" s="35">
        <v>0.01</v>
      </c>
      <c r="J2352" s="43">
        <f t="shared" si="685"/>
        <v>9.1999999999999998E-3</v>
      </c>
      <c r="K2352" s="35">
        <f t="shared" si="679"/>
        <v>213.1884139</v>
      </c>
    </row>
    <row r="2353" spans="2:11" x14ac:dyDescent="0.25">
      <c r="B2353" s="35" t="str">
        <f t="shared" si="683"/>
        <v>C2_5_2015</v>
      </c>
      <c r="C2353" s="35" t="s">
        <v>81</v>
      </c>
      <c r="D2353" s="35">
        <f t="shared" ref="D2353:E2353" si="724">D1909</f>
        <v>5</v>
      </c>
      <c r="E2353" s="35">
        <f t="shared" si="724"/>
        <v>2015</v>
      </c>
      <c r="F2353" s="35">
        <v>0.1089</v>
      </c>
      <c r="G2353" s="35">
        <v>2.7</v>
      </c>
      <c r="H2353" s="35">
        <v>2.27</v>
      </c>
      <c r="I2353" s="35">
        <v>0.01</v>
      </c>
      <c r="J2353" s="43">
        <f t="shared" si="685"/>
        <v>9.1999999999999998E-3</v>
      </c>
      <c r="K2353" s="35">
        <f t="shared" si="679"/>
        <v>213.1884139</v>
      </c>
    </row>
    <row r="2354" spans="2:11" x14ac:dyDescent="0.25">
      <c r="B2354" s="35" t="str">
        <f t="shared" si="683"/>
        <v>C2_5_2016</v>
      </c>
      <c r="C2354" s="35" t="s">
        <v>81</v>
      </c>
      <c r="D2354" s="35">
        <f t="shared" ref="D2354:E2354" si="725">D1910</f>
        <v>5</v>
      </c>
      <c r="E2354" s="35">
        <f t="shared" si="725"/>
        <v>2016</v>
      </c>
      <c r="F2354" s="35">
        <v>0.1089</v>
      </c>
      <c r="G2354" s="35">
        <v>2.7</v>
      </c>
      <c r="H2354" s="35">
        <v>2.27</v>
      </c>
      <c r="I2354" s="35">
        <v>0.01</v>
      </c>
      <c r="J2354" s="43">
        <f t="shared" si="685"/>
        <v>9.1999999999999998E-3</v>
      </c>
      <c r="K2354" s="35">
        <f t="shared" si="679"/>
        <v>213.1884139</v>
      </c>
    </row>
    <row r="2355" spans="2:11" x14ac:dyDescent="0.25">
      <c r="B2355" s="35" t="str">
        <f t="shared" si="683"/>
        <v>C2_5_2017</v>
      </c>
      <c r="C2355" s="35" t="s">
        <v>81</v>
      </c>
      <c r="D2355" s="35">
        <f t="shared" ref="D2355:E2355" si="726">D1911</f>
        <v>5</v>
      </c>
      <c r="E2355" s="35">
        <f t="shared" si="726"/>
        <v>2017</v>
      </c>
      <c r="F2355" s="35">
        <v>0.1089</v>
      </c>
      <c r="G2355" s="35">
        <v>2.7</v>
      </c>
      <c r="H2355" s="35">
        <v>2.27</v>
      </c>
      <c r="I2355" s="35">
        <v>0.01</v>
      </c>
      <c r="J2355" s="43">
        <f t="shared" si="685"/>
        <v>9.1999999999999998E-3</v>
      </c>
      <c r="K2355" s="35">
        <f t="shared" si="679"/>
        <v>213.1884139</v>
      </c>
    </row>
    <row r="2356" spans="2:11" x14ac:dyDescent="0.25">
      <c r="B2356" s="35" t="str">
        <f t="shared" si="683"/>
        <v>C2_5_2018</v>
      </c>
      <c r="C2356" s="35" t="s">
        <v>81</v>
      </c>
      <c r="D2356" s="35">
        <f t="shared" ref="D2356:E2356" si="727">D1912</f>
        <v>5</v>
      </c>
      <c r="E2356" s="35">
        <f t="shared" si="727"/>
        <v>2018</v>
      </c>
      <c r="F2356" s="35">
        <v>0.1089</v>
      </c>
      <c r="G2356" s="35">
        <v>2.7</v>
      </c>
      <c r="H2356" s="35">
        <v>2.27</v>
      </c>
      <c r="I2356" s="35">
        <v>0.01</v>
      </c>
      <c r="J2356" s="43">
        <f t="shared" si="685"/>
        <v>9.1999999999999998E-3</v>
      </c>
      <c r="K2356" s="35">
        <f t="shared" si="679"/>
        <v>213.1884139</v>
      </c>
    </row>
    <row r="2357" spans="2:11" x14ac:dyDescent="0.25">
      <c r="B2357" s="35" t="str">
        <f t="shared" si="683"/>
        <v>C2_5_2019</v>
      </c>
      <c r="C2357" s="35" t="s">
        <v>81</v>
      </c>
      <c r="D2357" s="35">
        <f t="shared" ref="D2357:E2357" si="728">D1913</f>
        <v>5</v>
      </c>
      <c r="E2357" s="35">
        <f t="shared" si="728"/>
        <v>2019</v>
      </c>
      <c r="F2357" s="35">
        <v>0.1089</v>
      </c>
      <c r="G2357" s="35">
        <v>2.7</v>
      </c>
      <c r="H2357" s="35">
        <v>2.27</v>
      </c>
      <c r="I2357" s="35">
        <v>0.01</v>
      </c>
      <c r="J2357" s="43">
        <f t="shared" si="685"/>
        <v>9.1999999999999998E-3</v>
      </c>
      <c r="K2357" s="35">
        <f t="shared" si="679"/>
        <v>213.1884139</v>
      </c>
    </row>
    <row r="2358" spans="2:11" x14ac:dyDescent="0.25">
      <c r="B2358" s="35" t="str">
        <f t="shared" si="683"/>
        <v>C2_5_2020</v>
      </c>
      <c r="C2358" s="35" t="s">
        <v>81</v>
      </c>
      <c r="D2358" s="35">
        <f t="shared" ref="D2358:E2358" si="729">D1914</f>
        <v>5</v>
      </c>
      <c r="E2358" s="35">
        <f t="shared" si="729"/>
        <v>2020</v>
      </c>
      <c r="F2358" s="35">
        <v>0.1089</v>
      </c>
      <c r="G2358" s="35">
        <v>2.7</v>
      </c>
      <c r="H2358" s="35">
        <v>2.27</v>
      </c>
      <c r="I2358" s="35">
        <v>0.01</v>
      </c>
      <c r="J2358" s="43">
        <f t="shared" si="685"/>
        <v>9.1999999999999998E-3</v>
      </c>
      <c r="K2358" s="35">
        <f t="shared" si="679"/>
        <v>213.1884139</v>
      </c>
    </row>
    <row r="2359" spans="2:11" x14ac:dyDescent="0.25">
      <c r="B2359" s="35" t="str">
        <f t="shared" si="683"/>
        <v>C2_5_2040</v>
      </c>
      <c r="C2359" s="35" t="s">
        <v>81</v>
      </c>
      <c r="D2359" s="35">
        <f t="shared" ref="D2359:E2359" si="730">D1915</f>
        <v>5</v>
      </c>
      <c r="E2359" s="35">
        <f t="shared" si="730"/>
        <v>2040</v>
      </c>
      <c r="F2359" s="35">
        <v>6.0499999999999998E-2</v>
      </c>
      <c r="G2359" s="35">
        <v>2.7</v>
      </c>
      <c r="H2359" s="35">
        <v>0.27</v>
      </c>
      <c r="I2359" s="35">
        <v>0.01</v>
      </c>
      <c r="J2359" s="43">
        <f t="shared" si="685"/>
        <v>9.1999999999999998E-3</v>
      </c>
      <c r="K2359" s="35">
        <f t="shared" si="679"/>
        <v>213.1884139</v>
      </c>
    </row>
    <row r="2360" spans="2:11" x14ac:dyDescent="0.25">
      <c r="B2360" s="35" t="str">
        <f t="shared" si="683"/>
        <v>C2_6_1969</v>
      </c>
      <c r="C2360" s="35" t="s">
        <v>81</v>
      </c>
      <c r="D2360" s="35">
        <f t="shared" ref="D2360:E2360" si="731">D1916</f>
        <v>6</v>
      </c>
      <c r="E2360" s="35">
        <f t="shared" si="731"/>
        <v>1969</v>
      </c>
      <c r="F2360" s="35">
        <v>1.5972</v>
      </c>
      <c r="G2360" s="35">
        <v>4.4000000000000004</v>
      </c>
      <c r="H2360" s="35">
        <v>14</v>
      </c>
      <c r="I2360" s="35">
        <v>0.77</v>
      </c>
      <c r="J2360" s="43">
        <f t="shared" si="685"/>
        <v>0.70840000000000003</v>
      </c>
      <c r="K2360" s="35">
        <f t="shared" si="679"/>
        <v>213.1884139</v>
      </c>
    </row>
    <row r="2361" spans="2:11" x14ac:dyDescent="0.25">
      <c r="B2361" s="35" t="str">
        <f t="shared" si="683"/>
        <v>C2_6_1970</v>
      </c>
      <c r="C2361" s="35" t="s">
        <v>81</v>
      </c>
      <c r="D2361" s="35">
        <f t="shared" ref="D2361:E2361" si="732">D1917</f>
        <v>6</v>
      </c>
      <c r="E2361" s="35">
        <f t="shared" si="732"/>
        <v>1970</v>
      </c>
      <c r="F2361" s="35">
        <v>1.5972</v>
      </c>
      <c r="G2361" s="35">
        <v>4.4000000000000004</v>
      </c>
      <c r="H2361" s="35">
        <v>14</v>
      </c>
      <c r="I2361" s="35">
        <v>0.77</v>
      </c>
      <c r="J2361" s="43">
        <f t="shared" si="685"/>
        <v>0.70840000000000003</v>
      </c>
      <c r="K2361" s="35">
        <f t="shared" si="679"/>
        <v>213.1884139</v>
      </c>
    </row>
    <row r="2362" spans="2:11" x14ac:dyDescent="0.25">
      <c r="B2362" s="35" t="str">
        <f t="shared" si="683"/>
        <v>C2_6_1971</v>
      </c>
      <c r="C2362" s="35" t="s">
        <v>81</v>
      </c>
      <c r="D2362" s="35">
        <f t="shared" ref="D2362:E2362" si="733">D1918</f>
        <v>6</v>
      </c>
      <c r="E2362" s="35">
        <f t="shared" si="733"/>
        <v>1971</v>
      </c>
      <c r="F2362" s="35">
        <v>1.331</v>
      </c>
      <c r="G2362" s="35">
        <v>4.4000000000000004</v>
      </c>
      <c r="H2362" s="35">
        <v>13</v>
      </c>
      <c r="I2362" s="35">
        <v>0.66</v>
      </c>
      <c r="J2362" s="43">
        <f t="shared" si="685"/>
        <v>0.60720000000000007</v>
      </c>
      <c r="K2362" s="35">
        <f t="shared" si="679"/>
        <v>213.1884139</v>
      </c>
    </row>
    <row r="2363" spans="2:11" x14ac:dyDescent="0.25">
      <c r="B2363" s="35" t="str">
        <f t="shared" si="683"/>
        <v>C2_6_1972</v>
      </c>
      <c r="C2363" s="35" t="s">
        <v>81</v>
      </c>
      <c r="D2363" s="35">
        <f t="shared" ref="D2363:E2363" si="734">D1919</f>
        <v>6</v>
      </c>
      <c r="E2363" s="35">
        <f t="shared" si="734"/>
        <v>1972</v>
      </c>
      <c r="F2363" s="35">
        <v>1.331</v>
      </c>
      <c r="G2363" s="35">
        <v>4.4000000000000004</v>
      </c>
      <c r="H2363" s="35">
        <v>13</v>
      </c>
      <c r="I2363" s="35">
        <v>0.66</v>
      </c>
      <c r="J2363" s="43">
        <f t="shared" si="685"/>
        <v>0.60720000000000007</v>
      </c>
      <c r="K2363" s="35">
        <f t="shared" si="679"/>
        <v>213.1884139</v>
      </c>
    </row>
    <row r="2364" spans="2:11" x14ac:dyDescent="0.25">
      <c r="B2364" s="35" t="str">
        <f t="shared" si="683"/>
        <v>C2_6_1973</v>
      </c>
      <c r="C2364" s="35" t="s">
        <v>81</v>
      </c>
      <c r="D2364" s="35">
        <f t="shared" ref="D2364:E2364" si="735">D1920</f>
        <v>6</v>
      </c>
      <c r="E2364" s="35">
        <f t="shared" si="735"/>
        <v>1973</v>
      </c>
      <c r="F2364" s="35">
        <v>1.331</v>
      </c>
      <c r="G2364" s="35">
        <v>4.4000000000000004</v>
      </c>
      <c r="H2364" s="35">
        <v>13</v>
      </c>
      <c r="I2364" s="35">
        <v>0.66</v>
      </c>
      <c r="J2364" s="43">
        <f t="shared" si="685"/>
        <v>0.60720000000000007</v>
      </c>
      <c r="K2364" s="35">
        <f t="shared" si="679"/>
        <v>213.1884139</v>
      </c>
    </row>
    <row r="2365" spans="2:11" x14ac:dyDescent="0.25">
      <c r="B2365" s="35" t="str">
        <f t="shared" si="683"/>
        <v>C2_6_1974</v>
      </c>
      <c r="C2365" s="35" t="s">
        <v>81</v>
      </c>
      <c r="D2365" s="35">
        <f t="shared" ref="D2365:E2365" si="736">D1921</f>
        <v>6</v>
      </c>
      <c r="E2365" s="35">
        <f t="shared" si="736"/>
        <v>1974</v>
      </c>
      <c r="F2365" s="35">
        <v>1.331</v>
      </c>
      <c r="G2365" s="35">
        <v>4.4000000000000004</v>
      </c>
      <c r="H2365" s="35">
        <v>13</v>
      </c>
      <c r="I2365" s="35">
        <v>0.66</v>
      </c>
      <c r="J2365" s="43">
        <f t="shared" si="685"/>
        <v>0.60720000000000007</v>
      </c>
      <c r="K2365" s="35">
        <f t="shared" si="679"/>
        <v>213.1884139</v>
      </c>
    </row>
    <row r="2366" spans="2:11" x14ac:dyDescent="0.25">
      <c r="B2366" s="35" t="str">
        <f t="shared" si="683"/>
        <v>C2_6_1975</v>
      </c>
      <c r="C2366" s="35" t="s">
        <v>81</v>
      </c>
      <c r="D2366" s="35">
        <f t="shared" ref="D2366:E2366" si="737">D1922</f>
        <v>6</v>
      </c>
      <c r="E2366" s="35">
        <f t="shared" si="737"/>
        <v>1975</v>
      </c>
      <c r="F2366" s="35">
        <v>1.331</v>
      </c>
      <c r="G2366" s="35">
        <v>4.4000000000000004</v>
      </c>
      <c r="H2366" s="35">
        <v>13</v>
      </c>
      <c r="I2366" s="35">
        <v>0.66</v>
      </c>
      <c r="J2366" s="43">
        <f t="shared" si="685"/>
        <v>0.60720000000000007</v>
      </c>
      <c r="K2366" s="35">
        <f t="shared" si="679"/>
        <v>213.1884139</v>
      </c>
    </row>
    <row r="2367" spans="2:11" x14ac:dyDescent="0.25">
      <c r="B2367" s="35" t="str">
        <f t="shared" si="683"/>
        <v>C2_6_1976</v>
      </c>
      <c r="C2367" s="35" t="s">
        <v>81</v>
      </c>
      <c r="D2367" s="35">
        <f t="shared" ref="D2367:E2367" si="738">D1923</f>
        <v>6</v>
      </c>
      <c r="E2367" s="35">
        <f t="shared" si="738"/>
        <v>1976</v>
      </c>
      <c r="F2367" s="35">
        <v>1.331</v>
      </c>
      <c r="G2367" s="35">
        <v>4.4000000000000004</v>
      </c>
      <c r="H2367" s="35">
        <v>13</v>
      </c>
      <c r="I2367" s="35">
        <v>0.66</v>
      </c>
      <c r="J2367" s="43">
        <f t="shared" si="685"/>
        <v>0.60720000000000007</v>
      </c>
      <c r="K2367" s="35">
        <f t="shared" si="679"/>
        <v>213.1884139</v>
      </c>
    </row>
    <row r="2368" spans="2:11" x14ac:dyDescent="0.25">
      <c r="B2368" s="35" t="str">
        <f t="shared" si="683"/>
        <v>C2_6_1977</v>
      </c>
      <c r="C2368" s="35" t="s">
        <v>81</v>
      </c>
      <c r="D2368" s="35">
        <f t="shared" ref="D2368:E2368" si="739">D1924</f>
        <v>6</v>
      </c>
      <c r="E2368" s="35">
        <f t="shared" si="739"/>
        <v>1977</v>
      </c>
      <c r="F2368" s="35">
        <v>1.331</v>
      </c>
      <c r="G2368" s="35">
        <v>4.4000000000000004</v>
      </c>
      <c r="H2368" s="35">
        <v>13</v>
      </c>
      <c r="I2368" s="35">
        <v>0.66</v>
      </c>
      <c r="J2368" s="43">
        <f t="shared" si="685"/>
        <v>0.60720000000000007</v>
      </c>
      <c r="K2368" s="35">
        <f t="shared" si="679"/>
        <v>213.1884139</v>
      </c>
    </row>
    <row r="2369" spans="2:11" x14ac:dyDescent="0.25">
      <c r="B2369" s="35" t="str">
        <f t="shared" si="683"/>
        <v>C2_6_1978</v>
      </c>
      <c r="C2369" s="35" t="s">
        <v>81</v>
      </c>
      <c r="D2369" s="35">
        <f t="shared" ref="D2369:E2369" si="740">D1925</f>
        <v>6</v>
      </c>
      <c r="E2369" s="35">
        <f t="shared" si="740"/>
        <v>1978</v>
      </c>
      <c r="F2369" s="35">
        <v>1.331</v>
      </c>
      <c r="G2369" s="35">
        <v>4.4000000000000004</v>
      </c>
      <c r="H2369" s="35">
        <v>13</v>
      </c>
      <c r="I2369" s="35">
        <v>0.66</v>
      </c>
      <c r="J2369" s="43">
        <f t="shared" si="685"/>
        <v>0.60720000000000007</v>
      </c>
      <c r="K2369" s="35">
        <f t="shared" si="679"/>
        <v>213.1884139</v>
      </c>
    </row>
    <row r="2370" spans="2:11" x14ac:dyDescent="0.25">
      <c r="B2370" s="35" t="str">
        <f t="shared" si="683"/>
        <v>C2_6_1979</v>
      </c>
      <c r="C2370" s="35" t="s">
        <v>81</v>
      </c>
      <c r="D2370" s="35">
        <f t="shared" ref="D2370:E2370" si="741">D1926</f>
        <v>6</v>
      </c>
      <c r="E2370" s="35">
        <f t="shared" si="741"/>
        <v>1979</v>
      </c>
      <c r="F2370" s="35">
        <v>1.21</v>
      </c>
      <c r="G2370" s="35">
        <v>4.4000000000000004</v>
      </c>
      <c r="H2370" s="35">
        <v>12</v>
      </c>
      <c r="I2370" s="35">
        <v>0.55000000000000004</v>
      </c>
      <c r="J2370" s="43">
        <f t="shared" si="685"/>
        <v>0.50600000000000012</v>
      </c>
      <c r="K2370" s="35">
        <f t="shared" si="679"/>
        <v>213.1884139</v>
      </c>
    </row>
    <row r="2371" spans="2:11" x14ac:dyDescent="0.25">
      <c r="B2371" s="35" t="str">
        <f t="shared" si="683"/>
        <v>C2_6_1980</v>
      </c>
      <c r="C2371" s="35" t="s">
        <v>81</v>
      </c>
      <c r="D2371" s="35">
        <f t="shared" ref="D2371:E2371" si="742">D1927</f>
        <v>6</v>
      </c>
      <c r="E2371" s="35">
        <f t="shared" si="742"/>
        <v>1980</v>
      </c>
      <c r="F2371" s="35">
        <v>1.21</v>
      </c>
      <c r="G2371" s="35">
        <v>4.4000000000000004</v>
      </c>
      <c r="H2371" s="35">
        <v>12</v>
      </c>
      <c r="I2371" s="35">
        <v>0.55000000000000004</v>
      </c>
      <c r="J2371" s="43">
        <f t="shared" si="685"/>
        <v>0.50600000000000012</v>
      </c>
      <c r="K2371" s="35">
        <f t="shared" si="679"/>
        <v>213.1884139</v>
      </c>
    </row>
    <row r="2372" spans="2:11" x14ac:dyDescent="0.25">
      <c r="B2372" s="35" t="str">
        <f t="shared" si="683"/>
        <v>C2_6_1981</v>
      </c>
      <c r="C2372" s="35" t="s">
        <v>81</v>
      </c>
      <c r="D2372" s="35">
        <f t="shared" ref="D2372:E2372" si="743">D1928</f>
        <v>6</v>
      </c>
      <c r="E2372" s="35">
        <f t="shared" si="743"/>
        <v>1981</v>
      </c>
      <c r="F2372" s="35">
        <v>1.21</v>
      </c>
      <c r="G2372" s="35">
        <v>4.4000000000000004</v>
      </c>
      <c r="H2372" s="35">
        <v>12</v>
      </c>
      <c r="I2372" s="35">
        <v>0.55000000000000004</v>
      </c>
      <c r="J2372" s="43">
        <f t="shared" si="685"/>
        <v>0.50600000000000012</v>
      </c>
      <c r="K2372" s="35">
        <f t="shared" si="679"/>
        <v>213.1884139</v>
      </c>
    </row>
    <row r="2373" spans="2:11" x14ac:dyDescent="0.25">
      <c r="B2373" s="35" t="str">
        <f t="shared" si="683"/>
        <v>C2_6_1982</v>
      </c>
      <c r="C2373" s="35" t="s">
        <v>81</v>
      </c>
      <c r="D2373" s="35">
        <f t="shared" ref="D2373:E2373" si="744">D1929</f>
        <v>6</v>
      </c>
      <c r="E2373" s="35">
        <f t="shared" si="744"/>
        <v>1982</v>
      </c>
      <c r="F2373" s="35">
        <v>1.21</v>
      </c>
      <c r="G2373" s="35">
        <v>4.4000000000000004</v>
      </c>
      <c r="H2373" s="35">
        <v>12</v>
      </c>
      <c r="I2373" s="35">
        <v>0.55000000000000004</v>
      </c>
      <c r="J2373" s="43">
        <f t="shared" si="685"/>
        <v>0.50600000000000012</v>
      </c>
      <c r="K2373" s="35">
        <f t="shared" si="679"/>
        <v>213.1884139</v>
      </c>
    </row>
    <row r="2374" spans="2:11" x14ac:dyDescent="0.25">
      <c r="B2374" s="35" t="str">
        <f t="shared" si="683"/>
        <v>C2_6_1983</v>
      </c>
      <c r="C2374" s="35" t="s">
        <v>81</v>
      </c>
      <c r="D2374" s="35">
        <f t="shared" ref="D2374:E2374" si="745">D1930</f>
        <v>6</v>
      </c>
      <c r="E2374" s="35">
        <f t="shared" si="745"/>
        <v>1983</v>
      </c>
      <c r="F2374" s="35">
        <v>1.21</v>
      </c>
      <c r="G2374" s="35">
        <v>4.4000000000000004</v>
      </c>
      <c r="H2374" s="35">
        <v>12</v>
      </c>
      <c r="I2374" s="35">
        <v>0.55000000000000004</v>
      </c>
      <c r="J2374" s="43">
        <f t="shared" si="685"/>
        <v>0.50600000000000012</v>
      </c>
      <c r="K2374" s="35">
        <f t="shared" ref="K2374:K2437" si="746">K1930</f>
        <v>213.1884139</v>
      </c>
    </row>
    <row r="2375" spans="2:11" x14ac:dyDescent="0.25">
      <c r="B2375" s="35" t="str">
        <f t="shared" si="683"/>
        <v>C2_6_1984</v>
      </c>
      <c r="C2375" s="35" t="s">
        <v>81</v>
      </c>
      <c r="D2375" s="35">
        <f t="shared" ref="D2375:E2375" si="747">D1931</f>
        <v>6</v>
      </c>
      <c r="E2375" s="35">
        <f t="shared" si="747"/>
        <v>1984</v>
      </c>
      <c r="F2375" s="35">
        <v>1.1374</v>
      </c>
      <c r="G2375" s="35">
        <v>4.3</v>
      </c>
      <c r="H2375" s="35">
        <v>11</v>
      </c>
      <c r="I2375" s="35">
        <v>0.55000000000000004</v>
      </c>
      <c r="J2375" s="43">
        <f t="shared" si="685"/>
        <v>0.50600000000000012</v>
      </c>
      <c r="K2375" s="35">
        <f t="shared" si="746"/>
        <v>213.1884139</v>
      </c>
    </row>
    <row r="2376" spans="2:11" x14ac:dyDescent="0.25">
      <c r="B2376" s="35" t="str">
        <f t="shared" si="683"/>
        <v>C2_6_1985</v>
      </c>
      <c r="C2376" s="35" t="s">
        <v>81</v>
      </c>
      <c r="D2376" s="35">
        <f t="shared" ref="D2376:E2376" si="748">D1932</f>
        <v>6</v>
      </c>
      <c r="E2376" s="35">
        <f t="shared" si="748"/>
        <v>1985</v>
      </c>
      <c r="F2376" s="35">
        <v>1.1374</v>
      </c>
      <c r="G2376" s="35">
        <v>4.3</v>
      </c>
      <c r="H2376" s="35">
        <v>11</v>
      </c>
      <c r="I2376" s="35">
        <v>0.55000000000000004</v>
      </c>
      <c r="J2376" s="43">
        <f t="shared" si="685"/>
        <v>0.50600000000000012</v>
      </c>
      <c r="K2376" s="35">
        <f t="shared" si="746"/>
        <v>213.1884139</v>
      </c>
    </row>
    <row r="2377" spans="2:11" x14ac:dyDescent="0.25">
      <c r="B2377" s="35" t="str">
        <f t="shared" si="683"/>
        <v>C2_6_1986</v>
      </c>
      <c r="C2377" s="35" t="s">
        <v>81</v>
      </c>
      <c r="D2377" s="35">
        <f t="shared" ref="D2377:E2377" si="749">D1933</f>
        <v>6</v>
      </c>
      <c r="E2377" s="35">
        <f t="shared" si="749"/>
        <v>1986</v>
      </c>
      <c r="F2377" s="35">
        <v>1.1374</v>
      </c>
      <c r="G2377" s="35">
        <v>4.3</v>
      </c>
      <c r="H2377" s="35">
        <v>11</v>
      </c>
      <c r="I2377" s="35">
        <v>0.55000000000000004</v>
      </c>
      <c r="J2377" s="43">
        <f t="shared" si="685"/>
        <v>0.50600000000000012</v>
      </c>
      <c r="K2377" s="35">
        <f t="shared" si="746"/>
        <v>213.1884139</v>
      </c>
    </row>
    <row r="2378" spans="2:11" x14ac:dyDescent="0.25">
      <c r="B2378" s="35" t="str">
        <f t="shared" ref="B2378:B2441" si="750">C2378&amp;"_"&amp;D2378&amp;"_"&amp;E2378</f>
        <v>C2_6_1987</v>
      </c>
      <c r="C2378" s="35" t="s">
        <v>81</v>
      </c>
      <c r="D2378" s="35">
        <f t="shared" ref="D2378:E2378" si="751">D1934</f>
        <v>6</v>
      </c>
      <c r="E2378" s="35">
        <f t="shared" si="751"/>
        <v>1987</v>
      </c>
      <c r="F2378" s="35">
        <v>1.0648</v>
      </c>
      <c r="G2378" s="35">
        <v>4.2</v>
      </c>
      <c r="H2378" s="35">
        <v>11</v>
      </c>
      <c r="I2378" s="35">
        <v>0.55000000000000004</v>
      </c>
      <c r="J2378" s="43">
        <f t="shared" ref="J2378:J2441" si="752">0.92*I2378</f>
        <v>0.50600000000000012</v>
      </c>
      <c r="K2378" s="35">
        <f t="shared" si="746"/>
        <v>213.1884139</v>
      </c>
    </row>
    <row r="2379" spans="2:11" x14ac:dyDescent="0.25">
      <c r="B2379" s="35" t="str">
        <f t="shared" si="750"/>
        <v>C2_6_1988</v>
      </c>
      <c r="C2379" s="35" t="s">
        <v>81</v>
      </c>
      <c r="D2379" s="35">
        <f t="shared" ref="D2379:E2379" si="753">D1935</f>
        <v>6</v>
      </c>
      <c r="E2379" s="35">
        <f t="shared" si="753"/>
        <v>1988</v>
      </c>
      <c r="F2379" s="35">
        <v>1.0648</v>
      </c>
      <c r="G2379" s="35">
        <v>4.2</v>
      </c>
      <c r="H2379" s="35">
        <v>11</v>
      </c>
      <c r="I2379" s="35">
        <v>0.55000000000000004</v>
      </c>
      <c r="J2379" s="43">
        <f t="shared" si="752"/>
        <v>0.50600000000000012</v>
      </c>
      <c r="K2379" s="35">
        <f t="shared" si="746"/>
        <v>213.1884139</v>
      </c>
    </row>
    <row r="2380" spans="2:11" x14ac:dyDescent="0.25">
      <c r="B2380" s="35" t="str">
        <f t="shared" si="750"/>
        <v>C2_6_1989</v>
      </c>
      <c r="C2380" s="35" t="s">
        <v>81</v>
      </c>
      <c r="D2380" s="35">
        <f t="shared" ref="D2380:E2380" si="754">D1936</f>
        <v>6</v>
      </c>
      <c r="E2380" s="35">
        <f t="shared" si="754"/>
        <v>1989</v>
      </c>
      <c r="F2380" s="35">
        <v>1.0648</v>
      </c>
      <c r="G2380" s="35">
        <v>4.2</v>
      </c>
      <c r="H2380" s="35">
        <v>11</v>
      </c>
      <c r="I2380" s="35">
        <v>0.55000000000000004</v>
      </c>
      <c r="J2380" s="43">
        <f t="shared" si="752"/>
        <v>0.50600000000000012</v>
      </c>
      <c r="K2380" s="35">
        <f t="shared" si="746"/>
        <v>213.1884139</v>
      </c>
    </row>
    <row r="2381" spans="2:11" x14ac:dyDescent="0.25">
      <c r="B2381" s="35" t="str">
        <f t="shared" si="750"/>
        <v>C2_6_1990</v>
      </c>
      <c r="C2381" s="35" t="s">
        <v>81</v>
      </c>
      <c r="D2381" s="35">
        <f t="shared" ref="D2381:E2381" si="755">D1937</f>
        <v>6</v>
      </c>
      <c r="E2381" s="35">
        <f t="shared" si="755"/>
        <v>1990</v>
      </c>
      <c r="F2381" s="35">
        <v>1.0648</v>
      </c>
      <c r="G2381" s="35">
        <v>4.2</v>
      </c>
      <c r="H2381" s="35">
        <v>11</v>
      </c>
      <c r="I2381" s="35">
        <v>0.55000000000000004</v>
      </c>
      <c r="J2381" s="43">
        <f t="shared" si="752"/>
        <v>0.50600000000000012</v>
      </c>
      <c r="K2381" s="35">
        <f t="shared" si="746"/>
        <v>213.1884139</v>
      </c>
    </row>
    <row r="2382" spans="2:11" x14ac:dyDescent="0.25">
      <c r="B2382" s="35" t="str">
        <f t="shared" si="750"/>
        <v>C2_6_1991</v>
      </c>
      <c r="C2382" s="35" t="s">
        <v>81</v>
      </c>
      <c r="D2382" s="35">
        <f t="shared" ref="D2382:E2382" si="756">D1938</f>
        <v>6</v>
      </c>
      <c r="E2382" s="35">
        <f t="shared" si="756"/>
        <v>1991</v>
      </c>
      <c r="F2382" s="35">
        <v>1.0648</v>
      </c>
      <c r="G2382" s="35">
        <v>4.2</v>
      </c>
      <c r="H2382" s="35">
        <v>11</v>
      </c>
      <c r="I2382" s="35">
        <v>0.55000000000000004</v>
      </c>
      <c r="J2382" s="43">
        <f t="shared" si="752"/>
        <v>0.50600000000000012</v>
      </c>
      <c r="K2382" s="35">
        <f t="shared" si="746"/>
        <v>213.1884139</v>
      </c>
    </row>
    <row r="2383" spans="2:11" x14ac:dyDescent="0.25">
      <c r="B2383" s="35" t="str">
        <f t="shared" si="750"/>
        <v>C2_6_1992</v>
      </c>
      <c r="C2383" s="35" t="s">
        <v>81</v>
      </c>
      <c r="D2383" s="35">
        <f t="shared" ref="D2383:E2383" si="757">D1939</f>
        <v>6</v>
      </c>
      <c r="E2383" s="35">
        <f t="shared" si="757"/>
        <v>1992</v>
      </c>
      <c r="F2383" s="35">
        <v>1.0648</v>
      </c>
      <c r="G2383" s="35">
        <v>4.2</v>
      </c>
      <c r="H2383" s="35">
        <v>11</v>
      </c>
      <c r="I2383" s="35">
        <v>0.55000000000000004</v>
      </c>
      <c r="J2383" s="43">
        <f t="shared" si="752"/>
        <v>0.50600000000000012</v>
      </c>
      <c r="K2383" s="35">
        <f t="shared" si="746"/>
        <v>213.1884139</v>
      </c>
    </row>
    <row r="2384" spans="2:11" x14ac:dyDescent="0.25">
      <c r="B2384" s="35" t="str">
        <f t="shared" si="750"/>
        <v>C2_6_1993</v>
      </c>
      <c r="C2384" s="35" t="s">
        <v>81</v>
      </c>
      <c r="D2384" s="35">
        <f t="shared" ref="D2384:E2384" si="758">D1940</f>
        <v>6</v>
      </c>
      <c r="E2384" s="35">
        <f t="shared" si="758"/>
        <v>1993</v>
      </c>
      <c r="F2384" s="35">
        <v>1.0648</v>
      </c>
      <c r="G2384" s="35">
        <v>4.2</v>
      </c>
      <c r="H2384" s="35">
        <v>11</v>
      </c>
      <c r="I2384" s="35">
        <v>0.55000000000000004</v>
      </c>
      <c r="J2384" s="43">
        <f t="shared" si="752"/>
        <v>0.50600000000000012</v>
      </c>
      <c r="K2384" s="35">
        <f t="shared" si="746"/>
        <v>213.1884139</v>
      </c>
    </row>
    <row r="2385" spans="2:11" x14ac:dyDescent="0.25">
      <c r="B2385" s="35" t="str">
        <f t="shared" si="750"/>
        <v>C2_6_1994</v>
      </c>
      <c r="C2385" s="35" t="s">
        <v>81</v>
      </c>
      <c r="D2385" s="35">
        <f t="shared" ref="D2385:E2385" si="759">D1941</f>
        <v>6</v>
      </c>
      <c r="E2385" s="35">
        <f t="shared" si="759"/>
        <v>1994</v>
      </c>
      <c r="F2385" s="35">
        <v>1.0648</v>
      </c>
      <c r="G2385" s="35">
        <v>4.2</v>
      </c>
      <c r="H2385" s="35">
        <v>11</v>
      </c>
      <c r="I2385" s="35">
        <v>0.55000000000000004</v>
      </c>
      <c r="J2385" s="43">
        <f t="shared" si="752"/>
        <v>0.50600000000000012</v>
      </c>
      <c r="K2385" s="35">
        <f t="shared" si="746"/>
        <v>213.1884139</v>
      </c>
    </row>
    <row r="2386" spans="2:11" x14ac:dyDescent="0.25">
      <c r="B2386" s="35" t="str">
        <f t="shared" si="750"/>
        <v>C2_6_1995</v>
      </c>
      <c r="C2386" s="35" t="s">
        <v>81</v>
      </c>
      <c r="D2386" s="35">
        <f t="shared" ref="D2386:E2386" si="760">D1942</f>
        <v>6</v>
      </c>
      <c r="E2386" s="35">
        <f t="shared" si="760"/>
        <v>1995</v>
      </c>
      <c r="F2386" s="35">
        <v>0.82280000000000009</v>
      </c>
      <c r="G2386" s="35">
        <v>2.7</v>
      </c>
      <c r="H2386" s="35">
        <v>8.17</v>
      </c>
      <c r="I2386" s="35">
        <v>0.38</v>
      </c>
      <c r="J2386" s="43">
        <f t="shared" si="752"/>
        <v>0.34960000000000002</v>
      </c>
      <c r="K2386" s="35">
        <f t="shared" si="746"/>
        <v>213.1884139</v>
      </c>
    </row>
    <row r="2387" spans="2:11" x14ac:dyDescent="0.25">
      <c r="B2387" s="35" t="str">
        <f t="shared" si="750"/>
        <v>C2_6_1996</v>
      </c>
      <c r="C2387" s="35" t="s">
        <v>81</v>
      </c>
      <c r="D2387" s="35">
        <f t="shared" ref="D2387:E2387" si="761">D1943</f>
        <v>6</v>
      </c>
      <c r="E2387" s="35">
        <f t="shared" si="761"/>
        <v>1996</v>
      </c>
      <c r="F2387" s="35">
        <v>0.82280000000000009</v>
      </c>
      <c r="G2387" s="35">
        <v>2.7</v>
      </c>
      <c r="H2387" s="35">
        <v>8.17</v>
      </c>
      <c r="I2387" s="35">
        <v>0.38</v>
      </c>
      <c r="J2387" s="43">
        <f t="shared" si="752"/>
        <v>0.34960000000000002</v>
      </c>
      <c r="K2387" s="35">
        <f t="shared" si="746"/>
        <v>213.1884139</v>
      </c>
    </row>
    <row r="2388" spans="2:11" x14ac:dyDescent="0.25">
      <c r="B2388" s="35" t="str">
        <f t="shared" si="750"/>
        <v>C2_6_1997</v>
      </c>
      <c r="C2388" s="35" t="s">
        <v>81</v>
      </c>
      <c r="D2388" s="35">
        <f t="shared" ref="D2388:E2388" si="762">D1944</f>
        <v>6</v>
      </c>
      <c r="E2388" s="35">
        <f t="shared" si="762"/>
        <v>1997</v>
      </c>
      <c r="F2388" s="35">
        <v>0.82280000000000009</v>
      </c>
      <c r="G2388" s="35">
        <v>2.7</v>
      </c>
      <c r="H2388" s="35">
        <v>8.17</v>
      </c>
      <c r="I2388" s="35">
        <v>0.38</v>
      </c>
      <c r="J2388" s="43">
        <f t="shared" si="752"/>
        <v>0.34960000000000002</v>
      </c>
      <c r="K2388" s="35">
        <f t="shared" si="746"/>
        <v>213.1884139</v>
      </c>
    </row>
    <row r="2389" spans="2:11" x14ac:dyDescent="0.25">
      <c r="B2389" s="35" t="str">
        <f t="shared" si="750"/>
        <v>C2_6_1998</v>
      </c>
      <c r="C2389" s="35" t="s">
        <v>81</v>
      </c>
      <c r="D2389" s="35">
        <f t="shared" ref="D2389:E2389" si="763">D1945</f>
        <v>6</v>
      </c>
      <c r="E2389" s="35">
        <f t="shared" si="763"/>
        <v>1998</v>
      </c>
      <c r="F2389" s="35">
        <v>0.82280000000000009</v>
      </c>
      <c r="G2389" s="35">
        <v>2.7</v>
      </c>
      <c r="H2389" s="35">
        <v>8.17</v>
      </c>
      <c r="I2389" s="35">
        <v>0.38</v>
      </c>
      <c r="J2389" s="43">
        <f t="shared" si="752"/>
        <v>0.34960000000000002</v>
      </c>
      <c r="K2389" s="35">
        <f t="shared" si="746"/>
        <v>213.1884139</v>
      </c>
    </row>
    <row r="2390" spans="2:11" x14ac:dyDescent="0.25">
      <c r="B2390" s="35" t="str">
        <f t="shared" si="750"/>
        <v>C2_6_1999</v>
      </c>
      <c r="C2390" s="35" t="s">
        <v>81</v>
      </c>
      <c r="D2390" s="35">
        <f t="shared" ref="D2390:E2390" si="764">D1946</f>
        <v>6</v>
      </c>
      <c r="E2390" s="35">
        <f t="shared" si="764"/>
        <v>1999</v>
      </c>
      <c r="F2390" s="35">
        <v>0.82280000000000009</v>
      </c>
      <c r="G2390" s="35">
        <v>2.7</v>
      </c>
      <c r="H2390" s="35">
        <v>8.17</v>
      </c>
      <c r="I2390" s="35">
        <v>0.38</v>
      </c>
      <c r="J2390" s="43">
        <f t="shared" si="752"/>
        <v>0.34960000000000002</v>
      </c>
      <c r="K2390" s="35">
        <f t="shared" si="746"/>
        <v>213.1884139</v>
      </c>
    </row>
    <row r="2391" spans="2:11" x14ac:dyDescent="0.25">
      <c r="B2391" s="35" t="str">
        <f t="shared" si="750"/>
        <v>C2_6_2000</v>
      </c>
      <c r="C2391" s="35" t="s">
        <v>81</v>
      </c>
      <c r="D2391" s="35">
        <f t="shared" ref="D2391:E2391" si="765">D1947</f>
        <v>6</v>
      </c>
      <c r="E2391" s="35">
        <f t="shared" si="765"/>
        <v>2000</v>
      </c>
      <c r="F2391" s="35">
        <v>0.82280000000000009</v>
      </c>
      <c r="G2391" s="35">
        <v>2.7</v>
      </c>
      <c r="H2391" s="35">
        <v>8.17</v>
      </c>
      <c r="I2391" s="35">
        <v>0.38</v>
      </c>
      <c r="J2391" s="43">
        <f t="shared" si="752"/>
        <v>0.34960000000000002</v>
      </c>
      <c r="K2391" s="35">
        <f t="shared" si="746"/>
        <v>213.1884139</v>
      </c>
    </row>
    <row r="2392" spans="2:11" x14ac:dyDescent="0.25">
      <c r="B2392" s="35" t="str">
        <f t="shared" si="750"/>
        <v>C2_6_2001</v>
      </c>
      <c r="C2392" s="35" t="s">
        <v>81</v>
      </c>
      <c r="D2392" s="35">
        <f t="shared" ref="D2392:E2392" si="766">D1948</f>
        <v>6</v>
      </c>
      <c r="E2392" s="35">
        <f t="shared" si="766"/>
        <v>2001</v>
      </c>
      <c r="F2392" s="35">
        <v>0.82280000000000009</v>
      </c>
      <c r="G2392" s="35">
        <v>2.7</v>
      </c>
      <c r="H2392" s="35">
        <v>8.17</v>
      </c>
      <c r="I2392" s="35">
        <v>0.38</v>
      </c>
      <c r="J2392" s="43">
        <f t="shared" si="752"/>
        <v>0.34960000000000002</v>
      </c>
      <c r="K2392" s="35">
        <f t="shared" si="746"/>
        <v>213.1884139</v>
      </c>
    </row>
    <row r="2393" spans="2:11" x14ac:dyDescent="0.25">
      <c r="B2393" s="35" t="str">
        <f t="shared" si="750"/>
        <v>C2_6_2002</v>
      </c>
      <c r="C2393" s="35" t="s">
        <v>81</v>
      </c>
      <c r="D2393" s="35">
        <f t="shared" ref="D2393:E2393" si="767">D1949</f>
        <v>6</v>
      </c>
      <c r="E2393" s="35">
        <f t="shared" si="767"/>
        <v>2002</v>
      </c>
      <c r="F2393" s="35">
        <v>0.38719999999999999</v>
      </c>
      <c r="G2393" s="35">
        <v>0.92</v>
      </c>
      <c r="H2393" s="35">
        <v>6.25</v>
      </c>
      <c r="I2393" s="35">
        <v>0.15</v>
      </c>
      <c r="J2393" s="43">
        <f t="shared" si="752"/>
        <v>0.13800000000000001</v>
      </c>
      <c r="K2393" s="35">
        <f t="shared" si="746"/>
        <v>213.1884139</v>
      </c>
    </row>
    <row r="2394" spans="2:11" x14ac:dyDescent="0.25">
      <c r="B2394" s="35" t="str">
        <f t="shared" si="750"/>
        <v>C2_6_2003</v>
      </c>
      <c r="C2394" s="35" t="s">
        <v>81</v>
      </c>
      <c r="D2394" s="35">
        <f t="shared" ref="D2394:E2394" si="768">D1950</f>
        <v>6</v>
      </c>
      <c r="E2394" s="35">
        <f t="shared" si="768"/>
        <v>2003</v>
      </c>
      <c r="F2394" s="35">
        <v>0.22989999999999999</v>
      </c>
      <c r="G2394" s="35">
        <v>0.92</v>
      </c>
      <c r="H2394" s="35">
        <v>5</v>
      </c>
      <c r="I2394" s="35">
        <v>0.12</v>
      </c>
      <c r="J2394" s="43">
        <f t="shared" si="752"/>
        <v>0.1104</v>
      </c>
      <c r="K2394" s="35">
        <f t="shared" si="746"/>
        <v>213.1884139</v>
      </c>
    </row>
    <row r="2395" spans="2:11" x14ac:dyDescent="0.25">
      <c r="B2395" s="35" t="str">
        <f t="shared" si="750"/>
        <v>C2_6_2004</v>
      </c>
      <c r="C2395" s="35" t="s">
        <v>81</v>
      </c>
      <c r="D2395" s="35">
        <f t="shared" ref="D2395:E2395" si="769">D1951</f>
        <v>6</v>
      </c>
      <c r="E2395" s="35">
        <f t="shared" si="769"/>
        <v>2004</v>
      </c>
      <c r="F2395" s="35">
        <v>0.16940000000000002</v>
      </c>
      <c r="G2395" s="35">
        <v>0.92</v>
      </c>
      <c r="H2395" s="35">
        <v>4.58</v>
      </c>
      <c r="I2395" s="35">
        <v>0.11</v>
      </c>
      <c r="J2395" s="43">
        <f t="shared" si="752"/>
        <v>0.1012</v>
      </c>
      <c r="K2395" s="35">
        <f t="shared" si="746"/>
        <v>213.1884139</v>
      </c>
    </row>
    <row r="2396" spans="2:11" x14ac:dyDescent="0.25">
      <c r="B2396" s="35" t="str">
        <f t="shared" si="750"/>
        <v>C2_6_2005</v>
      </c>
      <c r="C2396" s="35" t="s">
        <v>81</v>
      </c>
      <c r="D2396" s="35">
        <f t="shared" ref="D2396:E2396" si="770">D1952</f>
        <v>6</v>
      </c>
      <c r="E2396" s="35">
        <f t="shared" si="770"/>
        <v>2005</v>
      </c>
      <c r="F2396" s="35">
        <v>0.16940000000000002</v>
      </c>
      <c r="G2396" s="35">
        <v>0.92</v>
      </c>
      <c r="H2396" s="35">
        <v>4.58</v>
      </c>
      <c r="I2396" s="35">
        <v>0.11</v>
      </c>
      <c r="J2396" s="43">
        <f t="shared" si="752"/>
        <v>0.1012</v>
      </c>
      <c r="K2396" s="35">
        <f t="shared" si="746"/>
        <v>213.1884139</v>
      </c>
    </row>
    <row r="2397" spans="2:11" x14ac:dyDescent="0.25">
      <c r="B2397" s="35" t="str">
        <f t="shared" si="750"/>
        <v>C2_6_2006</v>
      </c>
      <c r="C2397" s="35" t="s">
        <v>81</v>
      </c>
      <c r="D2397" s="35">
        <f t="shared" ref="D2397:E2397" si="771">D1953</f>
        <v>6</v>
      </c>
      <c r="E2397" s="35">
        <f t="shared" si="771"/>
        <v>2006</v>
      </c>
      <c r="F2397" s="35">
        <v>0.1452</v>
      </c>
      <c r="G2397" s="35">
        <v>0.92</v>
      </c>
      <c r="H2397" s="35">
        <v>4.38</v>
      </c>
      <c r="I2397" s="35">
        <v>0.11</v>
      </c>
      <c r="J2397" s="43">
        <f t="shared" si="752"/>
        <v>0.1012</v>
      </c>
      <c r="K2397" s="35">
        <f t="shared" si="746"/>
        <v>213.1884139</v>
      </c>
    </row>
    <row r="2398" spans="2:11" x14ac:dyDescent="0.25">
      <c r="B2398" s="35" t="str">
        <f t="shared" si="750"/>
        <v>C2_6_2007</v>
      </c>
      <c r="C2398" s="35" t="s">
        <v>81</v>
      </c>
      <c r="D2398" s="35">
        <f t="shared" ref="D2398:E2398" si="772">D1954</f>
        <v>6</v>
      </c>
      <c r="E2398" s="35">
        <f t="shared" si="772"/>
        <v>2007</v>
      </c>
      <c r="F2398" s="35">
        <v>0.1452</v>
      </c>
      <c r="G2398" s="35">
        <v>0.92</v>
      </c>
      <c r="H2398" s="35">
        <v>4.38</v>
      </c>
      <c r="I2398" s="35">
        <v>0.11</v>
      </c>
      <c r="J2398" s="43">
        <f t="shared" si="752"/>
        <v>0.1012</v>
      </c>
      <c r="K2398" s="35">
        <f t="shared" si="746"/>
        <v>213.1884139</v>
      </c>
    </row>
    <row r="2399" spans="2:11" x14ac:dyDescent="0.25">
      <c r="B2399" s="35" t="str">
        <f t="shared" si="750"/>
        <v>C2_6_2008</v>
      </c>
      <c r="C2399" s="35" t="s">
        <v>81</v>
      </c>
      <c r="D2399" s="35">
        <f t="shared" ref="D2399:E2399" si="773">D1955</f>
        <v>6</v>
      </c>
      <c r="E2399" s="35">
        <f t="shared" si="773"/>
        <v>2008</v>
      </c>
      <c r="F2399" s="35">
        <v>0.1452</v>
      </c>
      <c r="G2399" s="35">
        <v>0.92</v>
      </c>
      <c r="H2399" s="35">
        <v>4.38</v>
      </c>
      <c r="I2399" s="35">
        <v>0.11</v>
      </c>
      <c r="J2399" s="43">
        <f t="shared" si="752"/>
        <v>0.1012</v>
      </c>
      <c r="K2399" s="35">
        <f t="shared" si="746"/>
        <v>213.1884139</v>
      </c>
    </row>
    <row r="2400" spans="2:11" x14ac:dyDescent="0.25">
      <c r="B2400" s="35" t="str">
        <f t="shared" si="750"/>
        <v>C2_6_2009</v>
      </c>
      <c r="C2400" s="35" t="s">
        <v>81</v>
      </c>
      <c r="D2400" s="35">
        <f t="shared" ref="D2400:E2400" si="774">D1956</f>
        <v>6</v>
      </c>
      <c r="E2400" s="35">
        <f t="shared" si="774"/>
        <v>2009</v>
      </c>
      <c r="F2400" s="35">
        <v>0.1452</v>
      </c>
      <c r="G2400" s="35">
        <v>0.92</v>
      </c>
      <c r="H2400" s="35">
        <v>4.38</v>
      </c>
      <c r="I2400" s="35">
        <v>0.11</v>
      </c>
      <c r="J2400" s="43">
        <f t="shared" si="752"/>
        <v>0.1012</v>
      </c>
      <c r="K2400" s="35">
        <f t="shared" si="746"/>
        <v>213.1884139</v>
      </c>
    </row>
    <row r="2401" spans="2:11" x14ac:dyDescent="0.25">
      <c r="B2401" s="35" t="str">
        <f t="shared" si="750"/>
        <v>C2_6_2010</v>
      </c>
      <c r="C2401" s="35" t="s">
        <v>81</v>
      </c>
      <c r="D2401" s="35">
        <f t="shared" ref="D2401:E2401" si="775">D1957</f>
        <v>6</v>
      </c>
      <c r="E2401" s="35">
        <f t="shared" si="775"/>
        <v>2010</v>
      </c>
      <c r="F2401" s="35">
        <v>0.121</v>
      </c>
      <c r="G2401" s="35">
        <v>0.92</v>
      </c>
      <c r="H2401" s="35">
        <v>2.4500000000000002</v>
      </c>
      <c r="I2401" s="35">
        <v>0.11</v>
      </c>
      <c r="J2401" s="43">
        <f t="shared" si="752"/>
        <v>0.1012</v>
      </c>
      <c r="K2401" s="35">
        <f t="shared" si="746"/>
        <v>213.1884139</v>
      </c>
    </row>
    <row r="2402" spans="2:11" x14ac:dyDescent="0.25">
      <c r="B2402" s="35" t="str">
        <f t="shared" si="750"/>
        <v>C2_6_2011</v>
      </c>
      <c r="C2402" s="35" t="s">
        <v>81</v>
      </c>
      <c r="D2402" s="35">
        <f t="shared" ref="D2402:E2402" si="776">D1958</f>
        <v>6</v>
      </c>
      <c r="E2402" s="35">
        <f t="shared" si="776"/>
        <v>2011</v>
      </c>
      <c r="F2402" s="35">
        <v>0.121</v>
      </c>
      <c r="G2402" s="35">
        <v>0.92</v>
      </c>
      <c r="H2402" s="35">
        <v>2.4500000000000002</v>
      </c>
      <c r="I2402" s="35">
        <v>0.11</v>
      </c>
      <c r="J2402" s="43">
        <f t="shared" si="752"/>
        <v>0.1012</v>
      </c>
      <c r="K2402" s="35">
        <f t="shared" si="746"/>
        <v>213.1884139</v>
      </c>
    </row>
    <row r="2403" spans="2:11" x14ac:dyDescent="0.25">
      <c r="B2403" s="35" t="str">
        <f t="shared" si="750"/>
        <v>C2_6_2012</v>
      </c>
      <c r="C2403" s="35" t="s">
        <v>81</v>
      </c>
      <c r="D2403" s="35">
        <f t="shared" ref="D2403:E2403" si="777">D1959</f>
        <v>6</v>
      </c>
      <c r="E2403" s="35">
        <f t="shared" si="777"/>
        <v>2012</v>
      </c>
      <c r="F2403" s="35">
        <v>0.121</v>
      </c>
      <c r="G2403" s="35">
        <v>0.92</v>
      </c>
      <c r="H2403" s="35">
        <v>2.4500000000000002</v>
      </c>
      <c r="I2403" s="35">
        <v>0.11</v>
      </c>
      <c r="J2403" s="43">
        <f t="shared" si="752"/>
        <v>0.1012</v>
      </c>
      <c r="K2403" s="35">
        <f t="shared" si="746"/>
        <v>213.1884139</v>
      </c>
    </row>
    <row r="2404" spans="2:11" x14ac:dyDescent="0.25">
      <c r="B2404" s="35" t="str">
        <f t="shared" si="750"/>
        <v>C2_6_2013</v>
      </c>
      <c r="C2404" s="35" t="s">
        <v>81</v>
      </c>
      <c r="D2404" s="35">
        <f t="shared" ref="D2404:E2404" si="778">D1960</f>
        <v>6</v>
      </c>
      <c r="E2404" s="35">
        <f t="shared" si="778"/>
        <v>2013</v>
      </c>
      <c r="F2404" s="35">
        <v>8.4700000000000011E-2</v>
      </c>
      <c r="G2404" s="35">
        <v>0.92</v>
      </c>
      <c r="H2404" s="35">
        <v>1.36</v>
      </c>
      <c r="I2404" s="35">
        <v>0.01</v>
      </c>
      <c r="J2404" s="43">
        <f t="shared" si="752"/>
        <v>9.1999999999999998E-3</v>
      </c>
      <c r="K2404" s="35">
        <f t="shared" si="746"/>
        <v>213.1884139</v>
      </c>
    </row>
    <row r="2405" spans="2:11" x14ac:dyDescent="0.25">
      <c r="B2405" s="35" t="str">
        <f t="shared" si="750"/>
        <v>C2_6_2014</v>
      </c>
      <c r="C2405" s="35" t="s">
        <v>81</v>
      </c>
      <c r="D2405" s="35">
        <f t="shared" ref="D2405:E2405" si="779">D1961</f>
        <v>6</v>
      </c>
      <c r="E2405" s="35">
        <f t="shared" si="779"/>
        <v>2014</v>
      </c>
      <c r="F2405" s="35">
        <v>8.4700000000000011E-2</v>
      </c>
      <c r="G2405" s="35">
        <v>0.92</v>
      </c>
      <c r="H2405" s="35">
        <v>1.36</v>
      </c>
      <c r="I2405" s="35">
        <v>0.01</v>
      </c>
      <c r="J2405" s="43">
        <f t="shared" si="752"/>
        <v>9.1999999999999998E-3</v>
      </c>
      <c r="K2405" s="35">
        <f t="shared" si="746"/>
        <v>213.1884139</v>
      </c>
    </row>
    <row r="2406" spans="2:11" x14ac:dyDescent="0.25">
      <c r="B2406" s="35" t="str">
        <f t="shared" si="750"/>
        <v>C2_6_2015</v>
      </c>
      <c r="C2406" s="35" t="s">
        <v>81</v>
      </c>
      <c r="D2406" s="35">
        <f t="shared" ref="D2406:E2406" si="780">D1962</f>
        <v>6</v>
      </c>
      <c r="E2406" s="35">
        <f t="shared" si="780"/>
        <v>2015</v>
      </c>
      <c r="F2406" s="35">
        <v>8.4700000000000011E-2</v>
      </c>
      <c r="G2406" s="35">
        <v>0.92</v>
      </c>
      <c r="H2406" s="35">
        <v>1.36</v>
      </c>
      <c r="I2406" s="35">
        <v>0.01</v>
      </c>
      <c r="J2406" s="43">
        <f t="shared" si="752"/>
        <v>9.1999999999999998E-3</v>
      </c>
      <c r="K2406" s="35">
        <f t="shared" si="746"/>
        <v>213.1884139</v>
      </c>
    </row>
    <row r="2407" spans="2:11" x14ac:dyDescent="0.25">
      <c r="B2407" s="35" t="str">
        <f t="shared" si="750"/>
        <v>C2_6_2016</v>
      </c>
      <c r="C2407" s="35" t="s">
        <v>81</v>
      </c>
      <c r="D2407" s="35">
        <f t="shared" ref="D2407:E2407" si="781">D1963</f>
        <v>6</v>
      </c>
      <c r="E2407" s="35">
        <f t="shared" si="781"/>
        <v>2016</v>
      </c>
      <c r="F2407" s="35">
        <v>8.4700000000000011E-2</v>
      </c>
      <c r="G2407" s="35">
        <v>0.92</v>
      </c>
      <c r="H2407" s="35">
        <v>1.36</v>
      </c>
      <c r="I2407" s="35">
        <v>0.01</v>
      </c>
      <c r="J2407" s="43">
        <f t="shared" si="752"/>
        <v>9.1999999999999998E-3</v>
      </c>
      <c r="K2407" s="35">
        <f t="shared" si="746"/>
        <v>213.1884139</v>
      </c>
    </row>
    <row r="2408" spans="2:11" x14ac:dyDescent="0.25">
      <c r="B2408" s="35" t="str">
        <f t="shared" si="750"/>
        <v>C2_6_2017</v>
      </c>
      <c r="C2408" s="35" t="s">
        <v>81</v>
      </c>
      <c r="D2408" s="35">
        <f t="shared" ref="D2408:E2408" si="782">D1964</f>
        <v>6</v>
      </c>
      <c r="E2408" s="35">
        <f t="shared" si="782"/>
        <v>2017</v>
      </c>
      <c r="F2408" s="35">
        <v>8.4700000000000011E-2</v>
      </c>
      <c r="G2408" s="35">
        <v>0.92</v>
      </c>
      <c r="H2408" s="35">
        <v>1.36</v>
      </c>
      <c r="I2408" s="35">
        <v>0.01</v>
      </c>
      <c r="J2408" s="43">
        <f t="shared" si="752"/>
        <v>9.1999999999999998E-3</v>
      </c>
      <c r="K2408" s="35">
        <f t="shared" si="746"/>
        <v>213.1884139</v>
      </c>
    </row>
    <row r="2409" spans="2:11" x14ac:dyDescent="0.25">
      <c r="B2409" s="35" t="str">
        <f t="shared" si="750"/>
        <v>C2_6_2018</v>
      </c>
      <c r="C2409" s="35" t="s">
        <v>81</v>
      </c>
      <c r="D2409" s="35">
        <f t="shared" ref="D2409:E2409" si="783">D1965</f>
        <v>6</v>
      </c>
      <c r="E2409" s="35">
        <f t="shared" si="783"/>
        <v>2018</v>
      </c>
      <c r="F2409" s="35">
        <v>8.4700000000000011E-2</v>
      </c>
      <c r="G2409" s="35">
        <v>0.92</v>
      </c>
      <c r="H2409" s="35">
        <v>1.36</v>
      </c>
      <c r="I2409" s="35">
        <v>0.01</v>
      </c>
      <c r="J2409" s="43">
        <f t="shared" si="752"/>
        <v>9.1999999999999998E-3</v>
      </c>
      <c r="K2409" s="35">
        <f t="shared" si="746"/>
        <v>213.1884139</v>
      </c>
    </row>
    <row r="2410" spans="2:11" x14ac:dyDescent="0.25">
      <c r="B2410" s="35" t="str">
        <f t="shared" si="750"/>
        <v>C2_6_2019</v>
      </c>
      <c r="C2410" s="35" t="s">
        <v>81</v>
      </c>
      <c r="D2410" s="35">
        <f t="shared" ref="D2410:E2410" si="784">D1966</f>
        <v>6</v>
      </c>
      <c r="E2410" s="35">
        <f t="shared" si="784"/>
        <v>2019</v>
      </c>
      <c r="F2410" s="35">
        <v>8.4700000000000011E-2</v>
      </c>
      <c r="G2410" s="35">
        <v>0.92</v>
      </c>
      <c r="H2410" s="35">
        <v>1.36</v>
      </c>
      <c r="I2410" s="35">
        <v>0.01</v>
      </c>
      <c r="J2410" s="43">
        <f t="shared" si="752"/>
        <v>9.1999999999999998E-3</v>
      </c>
      <c r="K2410" s="35">
        <f t="shared" si="746"/>
        <v>213.1884139</v>
      </c>
    </row>
    <row r="2411" spans="2:11" x14ac:dyDescent="0.25">
      <c r="B2411" s="35" t="str">
        <f t="shared" si="750"/>
        <v>C2_6_2020</v>
      </c>
      <c r="C2411" s="35" t="s">
        <v>81</v>
      </c>
      <c r="D2411" s="35">
        <f t="shared" ref="D2411:E2411" si="785">D1967</f>
        <v>6</v>
      </c>
      <c r="E2411" s="35">
        <f t="shared" si="785"/>
        <v>2020</v>
      </c>
      <c r="F2411" s="35">
        <v>8.4700000000000011E-2</v>
      </c>
      <c r="G2411" s="35">
        <v>0.92</v>
      </c>
      <c r="H2411" s="35">
        <v>1.36</v>
      </c>
      <c r="I2411" s="35">
        <v>0.01</v>
      </c>
      <c r="J2411" s="43">
        <f t="shared" si="752"/>
        <v>9.1999999999999998E-3</v>
      </c>
      <c r="K2411" s="35">
        <f t="shared" si="746"/>
        <v>213.1884139</v>
      </c>
    </row>
    <row r="2412" spans="2:11" x14ac:dyDescent="0.25">
      <c r="B2412" s="35" t="str">
        <f t="shared" si="750"/>
        <v>C2_6_2040</v>
      </c>
      <c r="C2412" s="35" t="s">
        <v>81</v>
      </c>
      <c r="D2412" s="35">
        <f t="shared" ref="D2412:E2412" si="786">D1968</f>
        <v>6</v>
      </c>
      <c r="E2412" s="35">
        <f t="shared" si="786"/>
        <v>2040</v>
      </c>
      <c r="F2412" s="35">
        <v>6.0499999999999998E-2</v>
      </c>
      <c r="G2412" s="35">
        <v>0.92</v>
      </c>
      <c r="H2412" s="35">
        <v>0.27</v>
      </c>
      <c r="I2412" s="35">
        <v>0.01</v>
      </c>
      <c r="J2412" s="43">
        <f t="shared" si="752"/>
        <v>9.1999999999999998E-3</v>
      </c>
      <c r="K2412" s="35">
        <f t="shared" si="746"/>
        <v>213.1884139</v>
      </c>
    </row>
    <row r="2413" spans="2:11" x14ac:dyDescent="0.25">
      <c r="B2413" s="35" t="str">
        <f t="shared" si="750"/>
        <v>C2_7_1969</v>
      </c>
      <c r="C2413" s="35" t="s">
        <v>81</v>
      </c>
      <c r="D2413" s="35">
        <f t="shared" ref="D2413:E2413" si="787">D1969</f>
        <v>7</v>
      </c>
      <c r="E2413" s="35">
        <f t="shared" si="787"/>
        <v>1969</v>
      </c>
      <c r="F2413" s="35">
        <v>1.5246</v>
      </c>
      <c r="G2413" s="35">
        <v>4.2</v>
      </c>
      <c r="H2413" s="35">
        <v>14</v>
      </c>
      <c r="I2413" s="35">
        <v>0.74</v>
      </c>
      <c r="J2413" s="43">
        <f t="shared" si="752"/>
        <v>0.68080000000000007</v>
      </c>
      <c r="K2413" s="35">
        <f t="shared" si="746"/>
        <v>185.97287169999998</v>
      </c>
    </row>
    <row r="2414" spans="2:11" x14ac:dyDescent="0.25">
      <c r="B2414" s="35" t="str">
        <f t="shared" si="750"/>
        <v>C2_7_1970</v>
      </c>
      <c r="C2414" s="35" t="s">
        <v>81</v>
      </c>
      <c r="D2414" s="35">
        <f t="shared" ref="D2414:E2414" si="788">D1970</f>
        <v>7</v>
      </c>
      <c r="E2414" s="35">
        <f t="shared" si="788"/>
        <v>1970</v>
      </c>
      <c r="F2414" s="35">
        <v>1.5246</v>
      </c>
      <c r="G2414" s="35">
        <v>4.2</v>
      </c>
      <c r="H2414" s="35">
        <v>14</v>
      </c>
      <c r="I2414" s="35">
        <v>0.74</v>
      </c>
      <c r="J2414" s="43">
        <f t="shared" si="752"/>
        <v>0.68080000000000007</v>
      </c>
      <c r="K2414" s="35">
        <f t="shared" si="746"/>
        <v>185.97287169999998</v>
      </c>
    </row>
    <row r="2415" spans="2:11" x14ac:dyDescent="0.25">
      <c r="B2415" s="35" t="str">
        <f t="shared" si="750"/>
        <v>C2_7_1971</v>
      </c>
      <c r="C2415" s="35" t="s">
        <v>81</v>
      </c>
      <c r="D2415" s="35">
        <f t="shared" ref="D2415:E2415" si="789">D1971</f>
        <v>7</v>
      </c>
      <c r="E2415" s="35">
        <f t="shared" si="789"/>
        <v>1971</v>
      </c>
      <c r="F2415" s="35">
        <v>1.2705</v>
      </c>
      <c r="G2415" s="35">
        <v>4.2</v>
      </c>
      <c r="H2415" s="35">
        <v>13</v>
      </c>
      <c r="I2415" s="35">
        <v>0.63</v>
      </c>
      <c r="J2415" s="43">
        <f t="shared" si="752"/>
        <v>0.5796</v>
      </c>
      <c r="K2415" s="35">
        <f t="shared" si="746"/>
        <v>185.97287169999998</v>
      </c>
    </row>
    <row r="2416" spans="2:11" x14ac:dyDescent="0.25">
      <c r="B2416" s="35" t="str">
        <f t="shared" si="750"/>
        <v>C2_7_1972</v>
      </c>
      <c r="C2416" s="35" t="s">
        <v>81</v>
      </c>
      <c r="D2416" s="35">
        <f t="shared" ref="D2416:E2416" si="790">D1972</f>
        <v>7</v>
      </c>
      <c r="E2416" s="35">
        <f t="shared" si="790"/>
        <v>1972</v>
      </c>
      <c r="F2416" s="35">
        <v>1.2705</v>
      </c>
      <c r="G2416" s="35">
        <v>4.2</v>
      </c>
      <c r="H2416" s="35">
        <v>13</v>
      </c>
      <c r="I2416" s="35">
        <v>0.63</v>
      </c>
      <c r="J2416" s="43">
        <f t="shared" si="752"/>
        <v>0.5796</v>
      </c>
      <c r="K2416" s="35">
        <f t="shared" si="746"/>
        <v>185.97287169999998</v>
      </c>
    </row>
    <row r="2417" spans="2:11" x14ac:dyDescent="0.25">
      <c r="B2417" s="35" t="str">
        <f t="shared" si="750"/>
        <v>C2_7_1973</v>
      </c>
      <c r="C2417" s="35" t="s">
        <v>81</v>
      </c>
      <c r="D2417" s="35">
        <f t="shared" ref="D2417:E2417" si="791">D1973</f>
        <v>7</v>
      </c>
      <c r="E2417" s="35">
        <f t="shared" si="791"/>
        <v>1973</v>
      </c>
      <c r="F2417" s="35">
        <v>1.2705</v>
      </c>
      <c r="G2417" s="35">
        <v>4.2</v>
      </c>
      <c r="H2417" s="35">
        <v>13</v>
      </c>
      <c r="I2417" s="35">
        <v>0.63</v>
      </c>
      <c r="J2417" s="43">
        <f t="shared" si="752"/>
        <v>0.5796</v>
      </c>
      <c r="K2417" s="35">
        <f t="shared" si="746"/>
        <v>185.97287169999998</v>
      </c>
    </row>
    <row r="2418" spans="2:11" x14ac:dyDescent="0.25">
      <c r="B2418" s="35" t="str">
        <f t="shared" si="750"/>
        <v>C2_7_1974</v>
      </c>
      <c r="C2418" s="35" t="s">
        <v>81</v>
      </c>
      <c r="D2418" s="35">
        <f t="shared" ref="D2418:E2418" si="792">D1974</f>
        <v>7</v>
      </c>
      <c r="E2418" s="35">
        <f t="shared" si="792"/>
        <v>1974</v>
      </c>
      <c r="F2418" s="35">
        <v>1.2705</v>
      </c>
      <c r="G2418" s="35">
        <v>4.2</v>
      </c>
      <c r="H2418" s="35">
        <v>13</v>
      </c>
      <c r="I2418" s="35">
        <v>0.63</v>
      </c>
      <c r="J2418" s="43">
        <f t="shared" si="752"/>
        <v>0.5796</v>
      </c>
      <c r="K2418" s="35">
        <f t="shared" si="746"/>
        <v>185.97287169999998</v>
      </c>
    </row>
    <row r="2419" spans="2:11" x14ac:dyDescent="0.25">
      <c r="B2419" s="35" t="str">
        <f t="shared" si="750"/>
        <v>C2_7_1975</v>
      </c>
      <c r="C2419" s="35" t="s">
        <v>81</v>
      </c>
      <c r="D2419" s="35">
        <f t="shared" ref="D2419:E2419" si="793">D1975</f>
        <v>7</v>
      </c>
      <c r="E2419" s="35">
        <f t="shared" si="793"/>
        <v>1975</v>
      </c>
      <c r="F2419" s="35">
        <v>1.2705</v>
      </c>
      <c r="G2419" s="35">
        <v>4.2</v>
      </c>
      <c r="H2419" s="35">
        <v>13</v>
      </c>
      <c r="I2419" s="35">
        <v>0.63</v>
      </c>
      <c r="J2419" s="43">
        <f t="shared" si="752"/>
        <v>0.5796</v>
      </c>
      <c r="K2419" s="35">
        <f t="shared" si="746"/>
        <v>185.97287169999998</v>
      </c>
    </row>
    <row r="2420" spans="2:11" x14ac:dyDescent="0.25">
      <c r="B2420" s="35" t="str">
        <f t="shared" si="750"/>
        <v>C2_7_1976</v>
      </c>
      <c r="C2420" s="35" t="s">
        <v>81</v>
      </c>
      <c r="D2420" s="35">
        <f t="shared" ref="D2420:E2420" si="794">D1976</f>
        <v>7</v>
      </c>
      <c r="E2420" s="35">
        <f t="shared" si="794"/>
        <v>1976</v>
      </c>
      <c r="F2420" s="35">
        <v>1.2705</v>
      </c>
      <c r="G2420" s="35">
        <v>4.2</v>
      </c>
      <c r="H2420" s="35">
        <v>13</v>
      </c>
      <c r="I2420" s="35">
        <v>0.63</v>
      </c>
      <c r="J2420" s="43">
        <f t="shared" si="752"/>
        <v>0.5796</v>
      </c>
      <c r="K2420" s="35">
        <f t="shared" si="746"/>
        <v>185.97287169999998</v>
      </c>
    </row>
    <row r="2421" spans="2:11" x14ac:dyDescent="0.25">
      <c r="B2421" s="35" t="str">
        <f t="shared" si="750"/>
        <v>C2_7_1977</v>
      </c>
      <c r="C2421" s="35" t="s">
        <v>81</v>
      </c>
      <c r="D2421" s="35">
        <f t="shared" ref="D2421:E2421" si="795">D1977</f>
        <v>7</v>
      </c>
      <c r="E2421" s="35">
        <f t="shared" si="795"/>
        <v>1977</v>
      </c>
      <c r="F2421" s="35">
        <v>1.2705</v>
      </c>
      <c r="G2421" s="35">
        <v>4.2</v>
      </c>
      <c r="H2421" s="35">
        <v>13</v>
      </c>
      <c r="I2421" s="35">
        <v>0.63</v>
      </c>
      <c r="J2421" s="43">
        <f t="shared" si="752"/>
        <v>0.5796</v>
      </c>
      <c r="K2421" s="35">
        <f t="shared" si="746"/>
        <v>185.97287169999998</v>
      </c>
    </row>
    <row r="2422" spans="2:11" x14ac:dyDescent="0.25">
      <c r="B2422" s="35" t="str">
        <f t="shared" si="750"/>
        <v>C2_7_1978</v>
      </c>
      <c r="C2422" s="35" t="s">
        <v>81</v>
      </c>
      <c r="D2422" s="35">
        <f t="shared" ref="D2422:E2422" si="796">D1978</f>
        <v>7</v>
      </c>
      <c r="E2422" s="35">
        <f t="shared" si="796"/>
        <v>1978</v>
      </c>
      <c r="F2422" s="35">
        <v>1.2705</v>
      </c>
      <c r="G2422" s="35">
        <v>4.2</v>
      </c>
      <c r="H2422" s="35">
        <v>13</v>
      </c>
      <c r="I2422" s="35">
        <v>0.63</v>
      </c>
      <c r="J2422" s="43">
        <f t="shared" si="752"/>
        <v>0.5796</v>
      </c>
      <c r="K2422" s="35">
        <f t="shared" si="746"/>
        <v>185.97287169999998</v>
      </c>
    </row>
    <row r="2423" spans="2:11" x14ac:dyDescent="0.25">
      <c r="B2423" s="35" t="str">
        <f t="shared" si="750"/>
        <v>C2_7_1979</v>
      </c>
      <c r="C2423" s="35" t="s">
        <v>81</v>
      </c>
      <c r="D2423" s="35">
        <f t="shared" ref="D2423:E2423" si="797">D1979</f>
        <v>7</v>
      </c>
      <c r="E2423" s="35">
        <f t="shared" si="797"/>
        <v>1979</v>
      </c>
      <c r="F2423" s="35">
        <v>1.1495</v>
      </c>
      <c r="G2423" s="35">
        <v>4.2</v>
      </c>
      <c r="H2423" s="35">
        <v>12</v>
      </c>
      <c r="I2423" s="35">
        <v>0.53</v>
      </c>
      <c r="J2423" s="43">
        <f t="shared" si="752"/>
        <v>0.48760000000000003</v>
      </c>
      <c r="K2423" s="35">
        <f t="shared" si="746"/>
        <v>185.97287169999998</v>
      </c>
    </row>
    <row r="2424" spans="2:11" x14ac:dyDescent="0.25">
      <c r="B2424" s="35" t="str">
        <f t="shared" si="750"/>
        <v>C2_7_1980</v>
      </c>
      <c r="C2424" s="35" t="s">
        <v>81</v>
      </c>
      <c r="D2424" s="35">
        <f t="shared" ref="D2424:E2424" si="798">D1980</f>
        <v>7</v>
      </c>
      <c r="E2424" s="35">
        <f t="shared" si="798"/>
        <v>1980</v>
      </c>
      <c r="F2424" s="35">
        <v>1.1495</v>
      </c>
      <c r="G2424" s="35">
        <v>4.2</v>
      </c>
      <c r="H2424" s="35">
        <v>12</v>
      </c>
      <c r="I2424" s="35">
        <v>0.53</v>
      </c>
      <c r="J2424" s="43">
        <f t="shared" si="752"/>
        <v>0.48760000000000003</v>
      </c>
      <c r="K2424" s="35">
        <f t="shared" si="746"/>
        <v>185.97287169999998</v>
      </c>
    </row>
    <row r="2425" spans="2:11" x14ac:dyDescent="0.25">
      <c r="B2425" s="35" t="str">
        <f t="shared" si="750"/>
        <v>C2_7_1981</v>
      </c>
      <c r="C2425" s="35" t="s">
        <v>81</v>
      </c>
      <c r="D2425" s="35">
        <f t="shared" ref="D2425:E2425" si="799">D1981</f>
        <v>7</v>
      </c>
      <c r="E2425" s="35">
        <f t="shared" si="799"/>
        <v>1981</v>
      </c>
      <c r="F2425" s="35">
        <v>1.1495</v>
      </c>
      <c r="G2425" s="35">
        <v>4.2</v>
      </c>
      <c r="H2425" s="35">
        <v>12</v>
      </c>
      <c r="I2425" s="35">
        <v>0.53</v>
      </c>
      <c r="J2425" s="43">
        <f t="shared" si="752"/>
        <v>0.48760000000000003</v>
      </c>
      <c r="K2425" s="35">
        <f t="shared" si="746"/>
        <v>185.97287169999998</v>
      </c>
    </row>
    <row r="2426" spans="2:11" x14ac:dyDescent="0.25">
      <c r="B2426" s="35" t="str">
        <f t="shared" si="750"/>
        <v>C2_7_1982</v>
      </c>
      <c r="C2426" s="35" t="s">
        <v>81</v>
      </c>
      <c r="D2426" s="35">
        <f t="shared" ref="D2426:E2426" si="800">D1982</f>
        <v>7</v>
      </c>
      <c r="E2426" s="35">
        <f t="shared" si="800"/>
        <v>1982</v>
      </c>
      <c r="F2426" s="35">
        <v>1.1495</v>
      </c>
      <c r="G2426" s="35">
        <v>4.2</v>
      </c>
      <c r="H2426" s="35">
        <v>12</v>
      </c>
      <c r="I2426" s="35">
        <v>0.53</v>
      </c>
      <c r="J2426" s="43">
        <f t="shared" si="752"/>
        <v>0.48760000000000003</v>
      </c>
      <c r="K2426" s="35">
        <f t="shared" si="746"/>
        <v>185.97287169999998</v>
      </c>
    </row>
    <row r="2427" spans="2:11" x14ac:dyDescent="0.25">
      <c r="B2427" s="35" t="str">
        <f t="shared" si="750"/>
        <v>C2_7_1983</v>
      </c>
      <c r="C2427" s="35" t="s">
        <v>81</v>
      </c>
      <c r="D2427" s="35">
        <f t="shared" ref="D2427:E2427" si="801">D1983</f>
        <v>7</v>
      </c>
      <c r="E2427" s="35">
        <f t="shared" si="801"/>
        <v>1983</v>
      </c>
      <c r="F2427" s="35">
        <v>1.1495</v>
      </c>
      <c r="G2427" s="35">
        <v>4.2</v>
      </c>
      <c r="H2427" s="35">
        <v>12</v>
      </c>
      <c r="I2427" s="35">
        <v>0.53</v>
      </c>
      <c r="J2427" s="43">
        <f t="shared" si="752"/>
        <v>0.48760000000000003</v>
      </c>
      <c r="K2427" s="35">
        <f t="shared" si="746"/>
        <v>185.97287169999998</v>
      </c>
    </row>
    <row r="2428" spans="2:11" x14ac:dyDescent="0.25">
      <c r="B2428" s="35" t="str">
        <f t="shared" si="750"/>
        <v>C2_7_1984</v>
      </c>
      <c r="C2428" s="35" t="s">
        <v>81</v>
      </c>
      <c r="D2428" s="35">
        <f t="shared" ref="D2428:E2428" si="802">D1984</f>
        <v>7</v>
      </c>
      <c r="E2428" s="35">
        <f t="shared" si="802"/>
        <v>1984</v>
      </c>
      <c r="F2428" s="35">
        <v>1.089</v>
      </c>
      <c r="G2428" s="35">
        <v>4.2</v>
      </c>
      <c r="H2428" s="35">
        <v>11</v>
      </c>
      <c r="I2428" s="35">
        <v>0.53</v>
      </c>
      <c r="J2428" s="43">
        <f t="shared" si="752"/>
        <v>0.48760000000000003</v>
      </c>
      <c r="K2428" s="35">
        <f t="shared" si="746"/>
        <v>185.97287169999998</v>
      </c>
    </row>
    <row r="2429" spans="2:11" x14ac:dyDescent="0.25">
      <c r="B2429" s="35" t="str">
        <f t="shared" si="750"/>
        <v>C2_7_1985</v>
      </c>
      <c r="C2429" s="35" t="s">
        <v>81</v>
      </c>
      <c r="D2429" s="35">
        <f t="shared" ref="D2429:E2429" si="803">D1985</f>
        <v>7</v>
      </c>
      <c r="E2429" s="35">
        <f t="shared" si="803"/>
        <v>1985</v>
      </c>
      <c r="F2429" s="35">
        <v>1.089</v>
      </c>
      <c r="G2429" s="35">
        <v>4.2</v>
      </c>
      <c r="H2429" s="35">
        <v>11</v>
      </c>
      <c r="I2429" s="35">
        <v>0.53</v>
      </c>
      <c r="J2429" s="43">
        <f t="shared" si="752"/>
        <v>0.48760000000000003</v>
      </c>
      <c r="K2429" s="35">
        <f t="shared" si="746"/>
        <v>185.97287169999998</v>
      </c>
    </row>
    <row r="2430" spans="2:11" x14ac:dyDescent="0.25">
      <c r="B2430" s="35" t="str">
        <f t="shared" si="750"/>
        <v>C2_7_1986</v>
      </c>
      <c r="C2430" s="35" t="s">
        <v>81</v>
      </c>
      <c r="D2430" s="35">
        <f t="shared" ref="D2430:E2430" si="804">D1986</f>
        <v>7</v>
      </c>
      <c r="E2430" s="35">
        <f t="shared" si="804"/>
        <v>1986</v>
      </c>
      <c r="F2430" s="35">
        <v>1.089</v>
      </c>
      <c r="G2430" s="35">
        <v>4.2</v>
      </c>
      <c r="H2430" s="35">
        <v>11</v>
      </c>
      <c r="I2430" s="35">
        <v>0.53</v>
      </c>
      <c r="J2430" s="43">
        <f t="shared" si="752"/>
        <v>0.48760000000000003</v>
      </c>
      <c r="K2430" s="35">
        <f t="shared" si="746"/>
        <v>185.97287169999998</v>
      </c>
    </row>
    <row r="2431" spans="2:11" x14ac:dyDescent="0.25">
      <c r="B2431" s="35" t="str">
        <f t="shared" si="750"/>
        <v>C2_7_1987</v>
      </c>
      <c r="C2431" s="35" t="s">
        <v>81</v>
      </c>
      <c r="D2431" s="35">
        <f t="shared" ref="D2431:E2431" si="805">D1987</f>
        <v>7</v>
      </c>
      <c r="E2431" s="35">
        <f t="shared" si="805"/>
        <v>1987</v>
      </c>
      <c r="F2431" s="35">
        <v>1.0164</v>
      </c>
      <c r="G2431" s="35">
        <v>4.0999999999999996</v>
      </c>
      <c r="H2431" s="35">
        <v>11</v>
      </c>
      <c r="I2431" s="35">
        <v>0.53</v>
      </c>
      <c r="J2431" s="43">
        <f t="shared" si="752"/>
        <v>0.48760000000000003</v>
      </c>
      <c r="K2431" s="35">
        <f t="shared" si="746"/>
        <v>185.97287169999998</v>
      </c>
    </row>
    <row r="2432" spans="2:11" x14ac:dyDescent="0.25">
      <c r="B2432" s="35" t="str">
        <f t="shared" si="750"/>
        <v>C2_7_1988</v>
      </c>
      <c r="C2432" s="35" t="s">
        <v>81</v>
      </c>
      <c r="D2432" s="35">
        <f t="shared" ref="D2432:E2432" si="806">D1988</f>
        <v>7</v>
      </c>
      <c r="E2432" s="35">
        <f t="shared" si="806"/>
        <v>1988</v>
      </c>
      <c r="F2432" s="35">
        <v>1.0164</v>
      </c>
      <c r="G2432" s="35">
        <v>4.0999999999999996</v>
      </c>
      <c r="H2432" s="35">
        <v>11</v>
      </c>
      <c r="I2432" s="35">
        <v>0.53</v>
      </c>
      <c r="J2432" s="43">
        <f t="shared" si="752"/>
        <v>0.48760000000000003</v>
      </c>
      <c r="K2432" s="35">
        <f t="shared" si="746"/>
        <v>185.97287169999998</v>
      </c>
    </row>
    <row r="2433" spans="2:11" x14ac:dyDescent="0.25">
      <c r="B2433" s="35" t="str">
        <f t="shared" si="750"/>
        <v>C2_7_1989</v>
      </c>
      <c r="C2433" s="35" t="s">
        <v>81</v>
      </c>
      <c r="D2433" s="35">
        <f t="shared" ref="D2433:E2433" si="807">D1989</f>
        <v>7</v>
      </c>
      <c r="E2433" s="35">
        <f t="shared" si="807"/>
        <v>1989</v>
      </c>
      <c r="F2433" s="35">
        <v>1.0164</v>
      </c>
      <c r="G2433" s="35">
        <v>4.0999999999999996</v>
      </c>
      <c r="H2433" s="35">
        <v>11</v>
      </c>
      <c r="I2433" s="35">
        <v>0.53</v>
      </c>
      <c r="J2433" s="43">
        <f t="shared" si="752"/>
        <v>0.48760000000000003</v>
      </c>
      <c r="K2433" s="35">
        <f t="shared" si="746"/>
        <v>185.97287169999998</v>
      </c>
    </row>
    <row r="2434" spans="2:11" x14ac:dyDescent="0.25">
      <c r="B2434" s="35" t="str">
        <f t="shared" si="750"/>
        <v>C2_7_1990</v>
      </c>
      <c r="C2434" s="35" t="s">
        <v>81</v>
      </c>
      <c r="D2434" s="35">
        <f t="shared" ref="D2434:E2434" si="808">D1990</f>
        <v>7</v>
      </c>
      <c r="E2434" s="35">
        <f t="shared" si="808"/>
        <v>1990</v>
      </c>
      <c r="F2434" s="35">
        <v>1.0164</v>
      </c>
      <c r="G2434" s="35">
        <v>4.0999999999999996</v>
      </c>
      <c r="H2434" s="35">
        <v>11</v>
      </c>
      <c r="I2434" s="35">
        <v>0.53</v>
      </c>
      <c r="J2434" s="43">
        <f t="shared" si="752"/>
        <v>0.48760000000000003</v>
      </c>
      <c r="K2434" s="35">
        <f t="shared" si="746"/>
        <v>185.97287169999998</v>
      </c>
    </row>
    <row r="2435" spans="2:11" x14ac:dyDescent="0.25">
      <c r="B2435" s="35" t="str">
        <f t="shared" si="750"/>
        <v>C2_7_1991</v>
      </c>
      <c r="C2435" s="35" t="s">
        <v>81</v>
      </c>
      <c r="D2435" s="35">
        <f t="shared" ref="D2435:E2435" si="809">D1991</f>
        <v>7</v>
      </c>
      <c r="E2435" s="35">
        <f t="shared" si="809"/>
        <v>1991</v>
      </c>
      <c r="F2435" s="35">
        <v>1.0164</v>
      </c>
      <c r="G2435" s="35">
        <v>4.0999999999999996</v>
      </c>
      <c r="H2435" s="35">
        <v>11</v>
      </c>
      <c r="I2435" s="35">
        <v>0.53</v>
      </c>
      <c r="J2435" s="43">
        <f t="shared" si="752"/>
        <v>0.48760000000000003</v>
      </c>
      <c r="K2435" s="35">
        <f t="shared" si="746"/>
        <v>185.97287169999998</v>
      </c>
    </row>
    <row r="2436" spans="2:11" x14ac:dyDescent="0.25">
      <c r="B2436" s="35" t="str">
        <f t="shared" si="750"/>
        <v>C2_7_1992</v>
      </c>
      <c r="C2436" s="35" t="s">
        <v>81</v>
      </c>
      <c r="D2436" s="35">
        <f t="shared" ref="D2436:E2436" si="810">D1992</f>
        <v>7</v>
      </c>
      <c r="E2436" s="35">
        <f t="shared" si="810"/>
        <v>1992</v>
      </c>
      <c r="F2436" s="35">
        <v>1.0164</v>
      </c>
      <c r="G2436" s="35">
        <v>4.0999999999999996</v>
      </c>
      <c r="H2436" s="35">
        <v>11</v>
      </c>
      <c r="I2436" s="35">
        <v>0.53</v>
      </c>
      <c r="J2436" s="43">
        <f t="shared" si="752"/>
        <v>0.48760000000000003</v>
      </c>
      <c r="K2436" s="35">
        <f t="shared" si="746"/>
        <v>185.97287169999998</v>
      </c>
    </row>
    <row r="2437" spans="2:11" x14ac:dyDescent="0.25">
      <c r="B2437" s="35" t="str">
        <f t="shared" si="750"/>
        <v>C2_7_1993</v>
      </c>
      <c r="C2437" s="35" t="s">
        <v>81</v>
      </c>
      <c r="D2437" s="35">
        <f t="shared" ref="D2437:E2437" si="811">D1993</f>
        <v>7</v>
      </c>
      <c r="E2437" s="35">
        <f t="shared" si="811"/>
        <v>1993</v>
      </c>
      <c r="F2437" s="35">
        <v>1.0164</v>
      </c>
      <c r="G2437" s="35">
        <v>4.0999999999999996</v>
      </c>
      <c r="H2437" s="35">
        <v>11</v>
      </c>
      <c r="I2437" s="35">
        <v>0.53</v>
      </c>
      <c r="J2437" s="43">
        <f t="shared" si="752"/>
        <v>0.48760000000000003</v>
      </c>
      <c r="K2437" s="35">
        <f t="shared" si="746"/>
        <v>185.97287169999998</v>
      </c>
    </row>
    <row r="2438" spans="2:11" x14ac:dyDescent="0.25">
      <c r="B2438" s="35" t="str">
        <f t="shared" si="750"/>
        <v>C2_7_1994</v>
      </c>
      <c r="C2438" s="35" t="s">
        <v>81</v>
      </c>
      <c r="D2438" s="35">
        <f t="shared" ref="D2438:E2438" si="812">D1994</f>
        <v>7</v>
      </c>
      <c r="E2438" s="35">
        <f t="shared" si="812"/>
        <v>1994</v>
      </c>
      <c r="F2438" s="35">
        <v>1.0164</v>
      </c>
      <c r="G2438" s="35">
        <v>4.0999999999999996</v>
      </c>
      <c r="H2438" s="35">
        <v>11</v>
      </c>
      <c r="I2438" s="35">
        <v>0.53</v>
      </c>
      <c r="J2438" s="43">
        <f t="shared" si="752"/>
        <v>0.48760000000000003</v>
      </c>
      <c r="K2438" s="35">
        <f t="shared" ref="K2438:K2501" si="813">K1994</f>
        <v>185.97287169999998</v>
      </c>
    </row>
    <row r="2439" spans="2:11" x14ac:dyDescent="0.25">
      <c r="B2439" s="35" t="str">
        <f t="shared" si="750"/>
        <v>C2_7_1995</v>
      </c>
      <c r="C2439" s="35" t="s">
        <v>81</v>
      </c>
      <c r="D2439" s="35">
        <f t="shared" ref="D2439:E2439" si="814">D1995</f>
        <v>7</v>
      </c>
      <c r="E2439" s="35">
        <f t="shared" si="814"/>
        <v>1995</v>
      </c>
      <c r="F2439" s="35">
        <v>0.82280000000000009</v>
      </c>
      <c r="G2439" s="35">
        <v>2.7</v>
      </c>
      <c r="H2439" s="35">
        <v>8.17</v>
      </c>
      <c r="I2439" s="35">
        <v>0.38</v>
      </c>
      <c r="J2439" s="43">
        <f t="shared" si="752"/>
        <v>0.34960000000000002</v>
      </c>
      <c r="K2439" s="35">
        <f t="shared" si="813"/>
        <v>185.97287169999998</v>
      </c>
    </row>
    <row r="2440" spans="2:11" x14ac:dyDescent="0.25">
      <c r="B2440" s="35" t="str">
        <f t="shared" si="750"/>
        <v>C2_7_1996</v>
      </c>
      <c r="C2440" s="35" t="s">
        <v>81</v>
      </c>
      <c r="D2440" s="35">
        <f t="shared" ref="D2440:E2440" si="815">D1996</f>
        <v>7</v>
      </c>
      <c r="E2440" s="35">
        <f t="shared" si="815"/>
        <v>1996</v>
      </c>
      <c r="F2440" s="35">
        <v>0.82280000000000009</v>
      </c>
      <c r="G2440" s="35">
        <v>2.7</v>
      </c>
      <c r="H2440" s="35">
        <v>8.17</v>
      </c>
      <c r="I2440" s="35">
        <v>0.38</v>
      </c>
      <c r="J2440" s="43">
        <f t="shared" si="752"/>
        <v>0.34960000000000002</v>
      </c>
      <c r="K2440" s="35">
        <f t="shared" si="813"/>
        <v>185.97287169999998</v>
      </c>
    </row>
    <row r="2441" spans="2:11" x14ac:dyDescent="0.25">
      <c r="B2441" s="35" t="str">
        <f t="shared" si="750"/>
        <v>C2_7_1997</v>
      </c>
      <c r="C2441" s="35" t="s">
        <v>81</v>
      </c>
      <c r="D2441" s="35">
        <f t="shared" ref="D2441:E2441" si="816">D1997</f>
        <v>7</v>
      </c>
      <c r="E2441" s="35">
        <f t="shared" si="816"/>
        <v>1997</v>
      </c>
      <c r="F2441" s="35">
        <v>0.82280000000000009</v>
      </c>
      <c r="G2441" s="35">
        <v>2.7</v>
      </c>
      <c r="H2441" s="35">
        <v>8.17</v>
      </c>
      <c r="I2441" s="35">
        <v>0.38</v>
      </c>
      <c r="J2441" s="43">
        <f t="shared" si="752"/>
        <v>0.34960000000000002</v>
      </c>
      <c r="K2441" s="35">
        <f t="shared" si="813"/>
        <v>185.97287169999998</v>
      </c>
    </row>
    <row r="2442" spans="2:11" x14ac:dyDescent="0.25">
      <c r="B2442" s="35" t="str">
        <f t="shared" ref="B2442:B2505" si="817">C2442&amp;"_"&amp;D2442&amp;"_"&amp;E2442</f>
        <v>C2_7_1998</v>
      </c>
      <c r="C2442" s="35" t="s">
        <v>81</v>
      </c>
      <c r="D2442" s="35">
        <f t="shared" ref="D2442:E2442" si="818">D1998</f>
        <v>7</v>
      </c>
      <c r="E2442" s="35">
        <f t="shared" si="818"/>
        <v>1998</v>
      </c>
      <c r="F2442" s="35">
        <v>0.82280000000000009</v>
      </c>
      <c r="G2442" s="35">
        <v>2.7</v>
      </c>
      <c r="H2442" s="35">
        <v>8.17</v>
      </c>
      <c r="I2442" s="35">
        <v>0.38</v>
      </c>
      <c r="J2442" s="43">
        <f t="shared" ref="J2442:J2505" si="819">0.92*I2442</f>
        <v>0.34960000000000002</v>
      </c>
      <c r="K2442" s="35">
        <f t="shared" si="813"/>
        <v>185.97287169999998</v>
      </c>
    </row>
    <row r="2443" spans="2:11" x14ac:dyDescent="0.25">
      <c r="B2443" s="35" t="str">
        <f t="shared" si="817"/>
        <v>C2_7_1999</v>
      </c>
      <c r="C2443" s="35" t="s">
        <v>81</v>
      </c>
      <c r="D2443" s="35">
        <f t="shared" ref="D2443:E2443" si="820">D1999</f>
        <v>7</v>
      </c>
      <c r="E2443" s="35">
        <f t="shared" si="820"/>
        <v>1999</v>
      </c>
      <c r="F2443" s="35">
        <v>0.82280000000000009</v>
      </c>
      <c r="G2443" s="35">
        <v>2.7</v>
      </c>
      <c r="H2443" s="35">
        <v>8.17</v>
      </c>
      <c r="I2443" s="35">
        <v>0.38</v>
      </c>
      <c r="J2443" s="43">
        <f t="shared" si="819"/>
        <v>0.34960000000000002</v>
      </c>
      <c r="K2443" s="35">
        <f t="shared" si="813"/>
        <v>185.97287169999998</v>
      </c>
    </row>
    <row r="2444" spans="2:11" x14ac:dyDescent="0.25">
      <c r="B2444" s="35" t="str">
        <f t="shared" si="817"/>
        <v>C2_7_2000</v>
      </c>
      <c r="C2444" s="35" t="s">
        <v>81</v>
      </c>
      <c r="D2444" s="35">
        <f t="shared" ref="D2444:E2444" si="821">D2000</f>
        <v>7</v>
      </c>
      <c r="E2444" s="35">
        <f t="shared" si="821"/>
        <v>2000</v>
      </c>
      <c r="F2444" s="35">
        <v>0.38719999999999999</v>
      </c>
      <c r="G2444" s="35">
        <v>0.92</v>
      </c>
      <c r="H2444" s="35">
        <v>6.25</v>
      </c>
      <c r="I2444" s="35">
        <v>0.15</v>
      </c>
      <c r="J2444" s="43">
        <f t="shared" si="819"/>
        <v>0.13800000000000001</v>
      </c>
      <c r="K2444" s="35">
        <f t="shared" si="813"/>
        <v>185.97287169999998</v>
      </c>
    </row>
    <row r="2445" spans="2:11" x14ac:dyDescent="0.25">
      <c r="B2445" s="35" t="str">
        <f t="shared" si="817"/>
        <v>C2_7_2001</v>
      </c>
      <c r="C2445" s="35" t="s">
        <v>81</v>
      </c>
      <c r="D2445" s="35">
        <f t="shared" ref="D2445:E2445" si="822">D2001</f>
        <v>7</v>
      </c>
      <c r="E2445" s="35">
        <f t="shared" si="822"/>
        <v>2001</v>
      </c>
      <c r="F2445" s="35">
        <v>0.22989999999999999</v>
      </c>
      <c r="G2445" s="35">
        <v>0.92</v>
      </c>
      <c r="H2445" s="35">
        <v>4.95</v>
      </c>
      <c r="I2445" s="35">
        <v>0.12</v>
      </c>
      <c r="J2445" s="43">
        <f t="shared" si="819"/>
        <v>0.1104</v>
      </c>
      <c r="K2445" s="35">
        <f t="shared" si="813"/>
        <v>185.97287169999998</v>
      </c>
    </row>
    <row r="2446" spans="2:11" x14ac:dyDescent="0.25">
      <c r="B2446" s="35" t="str">
        <f t="shared" si="817"/>
        <v>C2_7_2002</v>
      </c>
      <c r="C2446" s="35" t="s">
        <v>81</v>
      </c>
      <c r="D2446" s="35">
        <f t="shared" ref="D2446:E2446" si="823">D2002</f>
        <v>7</v>
      </c>
      <c r="E2446" s="35">
        <f t="shared" si="823"/>
        <v>2002</v>
      </c>
      <c r="F2446" s="35">
        <v>0.16940000000000002</v>
      </c>
      <c r="G2446" s="35">
        <v>0.92</v>
      </c>
      <c r="H2446" s="35">
        <v>4.51</v>
      </c>
      <c r="I2446" s="35">
        <v>0.11</v>
      </c>
      <c r="J2446" s="43">
        <f t="shared" si="819"/>
        <v>0.1012</v>
      </c>
      <c r="K2446" s="35">
        <f t="shared" si="813"/>
        <v>185.97287169999998</v>
      </c>
    </row>
    <row r="2447" spans="2:11" x14ac:dyDescent="0.25">
      <c r="B2447" s="35" t="str">
        <f t="shared" si="817"/>
        <v>C2_7_2003</v>
      </c>
      <c r="C2447" s="35" t="s">
        <v>81</v>
      </c>
      <c r="D2447" s="35">
        <f t="shared" ref="D2447:E2447" si="824">D2003</f>
        <v>7</v>
      </c>
      <c r="E2447" s="35">
        <f t="shared" si="824"/>
        <v>2003</v>
      </c>
      <c r="F2447" s="35">
        <v>0.16940000000000002</v>
      </c>
      <c r="G2447" s="35">
        <v>0.92</v>
      </c>
      <c r="H2447" s="35">
        <v>4.51</v>
      </c>
      <c r="I2447" s="35">
        <v>0.11</v>
      </c>
      <c r="J2447" s="43">
        <f t="shared" si="819"/>
        <v>0.1012</v>
      </c>
      <c r="K2447" s="35">
        <f t="shared" si="813"/>
        <v>185.97287169999998</v>
      </c>
    </row>
    <row r="2448" spans="2:11" x14ac:dyDescent="0.25">
      <c r="B2448" s="35" t="str">
        <f t="shared" si="817"/>
        <v>C2_7_2004</v>
      </c>
      <c r="C2448" s="35" t="s">
        <v>81</v>
      </c>
      <c r="D2448" s="35">
        <f t="shared" ref="D2448:E2448" si="825">D2004</f>
        <v>7</v>
      </c>
      <c r="E2448" s="35">
        <f t="shared" si="825"/>
        <v>2004</v>
      </c>
      <c r="F2448" s="35">
        <v>0.1452</v>
      </c>
      <c r="G2448" s="35">
        <v>0.92</v>
      </c>
      <c r="H2448" s="35">
        <v>4.29</v>
      </c>
      <c r="I2448" s="35">
        <v>0.11</v>
      </c>
      <c r="J2448" s="43">
        <f t="shared" si="819"/>
        <v>0.1012</v>
      </c>
      <c r="K2448" s="35">
        <f t="shared" si="813"/>
        <v>185.97287169999998</v>
      </c>
    </row>
    <row r="2449" spans="2:11" x14ac:dyDescent="0.25">
      <c r="B2449" s="35" t="str">
        <f t="shared" si="817"/>
        <v>C2_7_2005</v>
      </c>
      <c r="C2449" s="35" t="s">
        <v>81</v>
      </c>
      <c r="D2449" s="35">
        <f t="shared" ref="D2449:E2449" si="826">D2005</f>
        <v>7</v>
      </c>
      <c r="E2449" s="35">
        <f t="shared" si="826"/>
        <v>2005</v>
      </c>
      <c r="F2449" s="35">
        <v>0.121</v>
      </c>
      <c r="G2449" s="35">
        <v>0.92</v>
      </c>
      <c r="H2449" s="35">
        <v>4</v>
      </c>
      <c r="I2449" s="35">
        <v>0.11</v>
      </c>
      <c r="J2449" s="43">
        <f t="shared" si="819"/>
        <v>0.1012</v>
      </c>
      <c r="K2449" s="35">
        <f t="shared" si="813"/>
        <v>185.97287169999998</v>
      </c>
    </row>
    <row r="2450" spans="2:11" x14ac:dyDescent="0.25">
      <c r="B2450" s="35" t="str">
        <f t="shared" si="817"/>
        <v>C2_7_2006</v>
      </c>
      <c r="C2450" s="35" t="s">
        <v>81</v>
      </c>
      <c r="D2450" s="35">
        <f t="shared" ref="D2450:E2450" si="827">D2006</f>
        <v>7</v>
      </c>
      <c r="E2450" s="35">
        <f t="shared" si="827"/>
        <v>2006</v>
      </c>
      <c r="F2450" s="35">
        <v>0.121</v>
      </c>
      <c r="G2450" s="35">
        <v>0.92</v>
      </c>
      <c r="H2450" s="35">
        <v>4</v>
      </c>
      <c r="I2450" s="35">
        <v>0.11</v>
      </c>
      <c r="J2450" s="43">
        <f t="shared" si="819"/>
        <v>0.1012</v>
      </c>
      <c r="K2450" s="35">
        <f t="shared" si="813"/>
        <v>185.97287169999998</v>
      </c>
    </row>
    <row r="2451" spans="2:11" x14ac:dyDescent="0.25">
      <c r="B2451" s="35" t="str">
        <f t="shared" si="817"/>
        <v>C2_7_2007</v>
      </c>
      <c r="C2451" s="35" t="s">
        <v>81</v>
      </c>
      <c r="D2451" s="35">
        <f t="shared" ref="D2451:E2451" si="828">D2007</f>
        <v>7</v>
      </c>
      <c r="E2451" s="35">
        <f t="shared" si="828"/>
        <v>2007</v>
      </c>
      <c r="F2451" s="35">
        <v>0.121</v>
      </c>
      <c r="G2451" s="35">
        <v>0.92</v>
      </c>
      <c r="H2451" s="35">
        <v>4</v>
      </c>
      <c r="I2451" s="35">
        <v>0.11</v>
      </c>
      <c r="J2451" s="43">
        <f t="shared" si="819"/>
        <v>0.1012</v>
      </c>
      <c r="K2451" s="35">
        <f t="shared" si="813"/>
        <v>185.97287169999998</v>
      </c>
    </row>
    <row r="2452" spans="2:11" x14ac:dyDescent="0.25">
      <c r="B2452" s="35" t="str">
        <f t="shared" si="817"/>
        <v>C2_7_2008</v>
      </c>
      <c r="C2452" s="35" t="s">
        <v>81</v>
      </c>
      <c r="D2452" s="35">
        <f t="shared" ref="D2452:E2452" si="829">D2008</f>
        <v>7</v>
      </c>
      <c r="E2452" s="35">
        <f t="shared" si="829"/>
        <v>2008</v>
      </c>
      <c r="F2452" s="35">
        <v>0.121</v>
      </c>
      <c r="G2452" s="35">
        <v>0.92</v>
      </c>
      <c r="H2452" s="35">
        <v>4</v>
      </c>
      <c r="I2452" s="35">
        <v>0.11</v>
      </c>
      <c r="J2452" s="43">
        <f t="shared" si="819"/>
        <v>0.1012</v>
      </c>
      <c r="K2452" s="35">
        <f t="shared" si="813"/>
        <v>185.97287169999998</v>
      </c>
    </row>
    <row r="2453" spans="2:11" x14ac:dyDescent="0.25">
      <c r="B2453" s="35" t="str">
        <f t="shared" si="817"/>
        <v>C2_7_2009</v>
      </c>
      <c r="C2453" s="35" t="s">
        <v>81</v>
      </c>
      <c r="D2453" s="35">
        <f t="shared" ref="D2453:E2453" si="830">D2009</f>
        <v>7</v>
      </c>
      <c r="E2453" s="35">
        <f t="shared" si="830"/>
        <v>2009</v>
      </c>
      <c r="F2453" s="35">
        <v>0.121</v>
      </c>
      <c r="G2453" s="35">
        <v>0.92</v>
      </c>
      <c r="H2453" s="35">
        <v>4</v>
      </c>
      <c r="I2453" s="35">
        <v>0.11</v>
      </c>
      <c r="J2453" s="43">
        <f t="shared" si="819"/>
        <v>0.1012</v>
      </c>
      <c r="K2453" s="35">
        <f t="shared" si="813"/>
        <v>185.97287169999998</v>
      </c>
    </row>
    <row r="2454" spans="2:11" x14ac:dyDescent="0.25">
      <c r="B2454" s="35" t="str">
        <f t="shared" si="817"/>
        <v>C2_7_2010</v>
      </c>
      <c r="C2454" s="35" t="s">
        <v>81</v>
      </c>
      <c r="D2454" s="35">
        <f t="shared" ref="D2454:E2454" si="831">D2010</f>
        <v>7</v>
      </c>
      <c r="E2454" s="35">
        <f t="shared" si="831"/>
        <v>2010</v>
      </c>
      <c r="F2454" s="35">
        <v>0.121</v>
      </c>
      <c r="G2454" s="35">
        <v>0.92</v>
      </c>
      <c r="H2454" s="35">
        <v>2.4500000000000002</v>
      </c>
      <c r="I2454" s="35">
        <v>0.11</v>
      </c>
      <c r="J2454" s="43">
        <f t="shared" si="819"/>
        <v>0.1012</v>
      </c>
      <c r="K2454" s="35">
        <f t="shared" si="813"/>
        <v>185.97287169999998</v>
      </c>
    </row>
    <row r="2455" spans="2:11" x14ac:dyDescent="0.25">
      <c r="B2455" s="35" t="str">
        <f t="shared" si="817"/>
        <v>C2_7_2011</v>
      </c>
      <c r="C2455" s="35" t="s">
        <v>81</v>
      </c>
      <c r="D2455" s="35">
        <f t="shared" ref="D2455:E2455" si="832">D2011</f>
        <v>7</v>
      </c>
      <c r="E2455" s="35">
        <f t="shared" si="832"/>
        <v>2011</v>
      </c>
      <c r="F2455" s="35">
        <v>0.121</v>
      </c>
      <c r="G2455" s="35">
        <v>0.92</v>
      </c>
      <c r="H2455" s="35">
        <v>2.4500000000000002</v>
      </c>
      <c r="I2455" s="35">
        <v>0.11</v>
      </c>
      <c r="J2455" s="43">
        <f t="shared" si="819"/>
        <v>0.1012</v>
      </c>
      <c r="K2455" s="35">
        <f t="shared" si="813"/>
        <v>185.97287169999998</v>
      </c>
    </row>
    <row r="2456" spans="2:11" x14ac:dyDescent="0.25">
      <c r="B2456" s="35" t="str">
        <f t="shared" si="817"/>
        <v>C2_7_2012</v>
      </c>
      <c r="C2456" s="35" t="s">
        <v>81</v>
      </c>
      <c r="D2456" s="35">
        <f t="shared" ref="D2456:E2456" si="833">D2012</f>
        <v>7</v>
      </c>
      <c r="E2456" s="35">
        <f t="shared" si="833"/>
        <v>2012</v>
      </c>
      <c r="F2456" s="35">
        <v>0.121</v>
      </c>
      <c r="G2456" s="35">
        <v>0.92</v>
      </c>
      <c r="H2456" s="35">
        <v>2.4500000000000002</v>
      </c>
      <c r="I2456" s="35">
        <v>0.11</v>
      </c>
      <c r="J2456" s="43">
        <f t="shared" si="819"/>
        <v>0.1012</v>
      </c>
      <c r="K2456" s="35">
        <f t="shared" si="813"/>
        <v>185.97287169999998</v>
      </c>
    </row>
    <row r="2457" spans="2:11" x14ac:dyDescent="0.25">
      <c r="B2457" s="35" t="str">
        <f t="shared" si="817"/>
        <v>C2_7_2013</v>
      </c>
      <c r="C2457" s="35" t="s">
        <v>81</v>
      </c>
      <c r="D2457" s="35">
        <f t="shared" ref="D2457:E2457" si="834">D2013</f>
        <v>7</v>
      </c>
      <c r="E2457" s="35">
        <f t="shared" si="834"/>
        <v>2013</v>
      </c>
      <c r="F2457" s="35">
        <v>8.4700000000000011E-2</v>
      </c>
      <c r="G2457" s="35">
        <v>0.92</v>
      </c>
      <c r="H2457" s="35">
        <v>1.36</v>
      </c>
      <c r="I2457" s="35">
        <v>0.01</v>
      </c>
      <c r="J2457" s="43">
        <f t="shared" si="819"/>
        <v>9.1999999999999998E-3</v>
      </c>
      <c r="K2457" s="35">
        <f t="shared" si="813"/>
        <v>185.97287169999998</v>
      </c>
    </row>
    <row r="2458" spans="2:11" x14ac:dyDescent="0.25">
      <c r="B2458" s="35" t="str">
        <f t="shared" si="817"/>
        <v>C2_7_2014</v>
      </c>
      <c r="C2458" s="35" t="s">
        <v>81</v>
      </c>
      <c r="D2458" s="35">
        <f t="shared" ref="D2458:E2458" si="835">D2014</f>
        <v>7</v>
      </c>
      <c r="E2458" s="35">
        <f t="shared" si="835"/>
        <v>2014</v>
      </c>
      <c r="F2458" s="35">
        <v>8.4700000000000011E-2</v>
      </c>
      <c r="G2458" s="35">
        <v>0.92</v>
      </c>
      <c r="H2458" s="35">
        <v>1.36</v>
      </c>
      <c r="I2458" s="35">
        <v>0.01</v>
      </c>
      <c r="J2458" s="43">
        <f t="shared" si="819"/>
        <v>9.1999999999999998E-3</v>
      </c>
      <c r="K2458" s="35">
        <f t="shared" si="813"/>
        <v>185.97287169999998</v>
      </c>
    </row>
    <row r="2459" spans="2:11" x14ac:dyDescent="0.25">
      <c r="B2459" s="35" t="str">
        <f t="shared" si="817"/>
        <v>C2_7_2015</v>
      </c>
      <c r="C2459" s="35" t="s">
        <v>81</v>
      </c>
      <c r="D2459" s="35">
        <f t="shared" ref="D2459:E2459" si="836">D2015</f>
        <v>7</v>
      </c>
      <c r="E2459" s="35">
        <f t="shared" si="836"/>
        <v>2015</v>
      </c>
      <c r="F2459" s="35">
        <v>8.4700000000000011E-2</v>
      </c>
      <c r="G2459" s="35">
        <v>0.92</v>
      </c>
      <c r="H2459" s="35">
        <v>1.36</v>
      </c>
      <c r="I2459" s="35">
        <v>0.01</v>
      </c>
      <c r="J2459" s="43">
        <f t="shared" si="819"/>
        <v>9.1999999999999998E-3</v>
      </c>
      <c r="K2459" s="35">
        <f t="shared" si="813"/>
        <v>185.97287169999998</v>
      </c>
    </row>
    <row r="2460" spans="2:11" x14ac:dyDescent="0.25">
      <c r="B2460" s="35" t="str">
        <f t="shared" si="817"/>
        <v>C2_7_2016</v>
      </c>
      <c r="C2460" s="35" t="s">
        <v>81</v>
      </c>
      <c r="D2460" s="35">
        <f t="shared" ref="D2460:E2460" si="837">D2016</f>
        <v>7</v>
      </c>
      <c r="E2460" s="35">
        <f t="shared" si="837"/>
        <v>2016</v>
      </c>
      <c r="F2460" s="35">
        <v>8.4700000000000011E-2</v>
      </c>
      <c r="G2460" s="35">
        <v>0.92</v>
      </c>
      <c r="H2460" s="35">
        <v>1.36</v>
      </c>
      <c r="I2460" s="35">
        <v>0.01</v>
      </c>
      <c r="J2460" s="43">
        <f t="shared" si="819"/>
        <v>9.1999999999999998E-3</v>
      </c>
      <c r="K2460" s="35">
        <f t="shared" si="813"/>
        <v>185.97287169999998</v>
      </c>
    </row>
    <row r="2461" spans="2:11" x14ac:dyDescent="0.25">
      <c r="B2461" s="35" t="str">
        <f t="shared" si="817"/>
        <v>C2_7_2017</v>
      </c>
      <c r="C2461" s="35" t="s">
        <v>81</v>
      </c>
      <c r="D2461" s="35">
        <f t="shared" ref="D2461:E2461" si="838">D2017</f>
        <v>7</v>
      </c>
      <c r="E2461" s="35">
        <f t="shared" si="838"/>
        <v>2017</v>
      </c>
      <c r="F2461" s="35">
        <v>8.4700000000000011E-2</v>
      </c>
      <c r="G2461" s="35">
        <v>0.92</v>
      </c>
      <c r="H2461" s="35">
        <v>1.36</v>
      </c>
      <c r="I2461" s="35">
        <v>0.01</v>
      </c>
      <c r="J2461" s="43">
        <f t="shared" si="819"/>
        <v>9.1999999999999998E-3</v>
      </c>
      <c r="K2461" s="35">
        <f t="shared" si="813"/>
        <v>185.97287169999998</v>
      </c>
    </row>
    <row r="2462" spans="2:11" x14ac:dyDescent="0.25">
      <c r="B2462" s="35" t="str">
        <f t="shared" si="817"/>
        <v>C2_7_2018</v>
      </c>
      <c r="C2462" s="35" t="s">
        <v>81</v>
      </c>
      <c r="D2462" s="35">
        <f t="shared" ref="D2462:E2462" si="839">D2018</f>
        <v>7</v>
      </c>
      <c r="E2462" s="35">
        <f t="shared" si="839"/>
        <v>2018</v>
      </c>
      <c r="F2462" s="35">
        <v>8.4700000000000011E-2</v>
      </c>
      <c r="G2462" s="35">
        <v>0.92</v>
      </c>
      <c r="H2462" s="35">
        <v>1.36</v>
      </c>
      <c r="I2462" s="35">
        <v>0.01</v>
      </c>
      <c r="J2462" s="43">
        <f t="shared" si="819"/>
        <v>9.1999999999999998E-3</v>
      </c>
      <c r="K2462" s="35">
        <f t="shared" si="813"/>
        <v>185.97287169999998</v>
      </c>
    </row>
    <row r="2463" spans="2:11" x14ac:dyDescent="0.25">
      <c r="B2463" s="35" t="str">
        <f t="shared" si="817"/>
        <v>C2_7_2019</v>
      </c>
      <c r="C2463" s="35" t="s">
        <v>81</v>
      </c>
      <c r="D2463" s="35">
        <f t="shared" ref="D2463:E2463" si="840">D2019</f>
        <v>7</v>
      </c>
      <c r="E2463" s="35">
        <f t="shared" si="840"/>
        <v>2019</v>
      </c>
      <c r="F2463" s="35">
        <v>8.4700000000000011E-2</v>
      </c>
      <c r="G2463" s="35">
        <v>0.92</v>
      </c>
      <c r="H2463" s="35">
        <v>1.36</v>
      </c>
      <c r="I2463" s="35">
        <v>0.01</v>
      </c>
      <c r="J2463" s="43">
        <f t="shared" si="819"/>
        <v>9.1999999999999998E-3</v>
      </c>
      <c r="K2463" s="35">
        <f t="shared" si="813"/>
        <v>185.97287169999998</v>
      </c>
    </row>
    <row r="2464" spans="2:11" x14ac:dyDescent="0.25">
      <c r="B2464" s="35" t="str">
        <f t="shared" si="817"/>
        <v>C2_7_2020</v>
      </c>
      <c r="C2464" s="35" t="s">
        <v>81</v>
      </c>
      <c r="D2464" s="35">
        <f t="shared" ref="D2464:E2464" si="841">D2020</f>
        <v>7</v>
      </c>
      <c r="E2464" s="35">
        <f t="shared" si="841"/>
        <v>2020</v>
      </c>
      <c r="F2464" s="35">
        <v>8.4700000000000011E-2</v>
      </c>
      <c r="G2464" s="35">
        <v>0.92</v>
      </c>
      <c r="H2464" s="35">
        <v>1.36</v>
      </c>
      <c r="I2464" s="35">
        <v>0.01</v>
      </c>
      <c r="J2464" s="43">
        <f t="shared" si="819"/>
        <v>9.1999999999999998E-3</v>
      </c>
      <c r="K2464" s="35">
        <f t="shared" si="813"/>
        <v>185.97287169999998</v>
      </c>
    </row>
    <row r="2465" spans="2:11" x14ac:dyDescent="0.25">
      <c r="B2465" s="35" t="str">
        <f t="shared" si="817"/>
        <v>C2_7_2040</v>
      </c>
      <c r="C2465" s="35" t="s">
        <v>81</v>
      </c>
      <c r="D2465" s="35">
        <f t="shared" ref="D2465:E2465" si="842">D2021</f>
        <v>7</v>
      </c>
      <c r="E2465" s="35">
        <f t="shared" si="842"/>
        <v>2040</v>
      </c>
      <c r="F2465" s="35">
        <v>6.0499999999999998E-2</v>
      </c>
      <c r="G2465" s="35">
        <v>0.92</v>
      </c>
      <c r="H2465" s="35">
        <v>0.27</v>
      </c>
      <c r="I2465" s="35">
        <v>0.01</v>
      </c>
      <c r="J2465" s="43">
        <f t="shared" si="819"/>
        <v>9.1999999999999998E-3</v>
      </c>
      <c r="K2465" s="35">
        <f t="shared" si="813"/>
        <v>185.97287169999998</v>
      </c>
    </row>
    <row r="2466" spans="2:11" x14ac:dyDescent="0.25">
      <c r="B2466" s="35" t="str">
        <f t="shared" si="817"/>
        <v>C2_8_1969</v>
      </c>
      <c r="C2466" s="35" t="s">
        <v>81</v>
      </c>
      <c r="D2466" s="35">
        <f t="shared" ref="D2466:E2466" si="843">D2022</f>
        <v>8</v>
      </c>
      <c r="E2466" s="35">
        <f t="shared" si="843"/>
        <v>1969</v>
      </c>
      <c r="F2466" s="35">
        <v>1.5246</v>
      </c>
      <c r="G2466" s="35">
        <v>4.2</v>
      </c>
      <c r="H2466" s="35">
        <v>14</v>
      </c>
      <c r="I2466" s="35">
        <v>0.74</v>
      </c>
      <c r="J2466" s="43">
        <f t="shared" si="819"/>
        <v>0.68080000000000007</v>
      </c>
      <c r="K2466" s="35">
        <f t="shared" si="813"/>
        <v>185.97287169999998</v>
      </c>
    </row>
    <row r="2467" spans="2:11" x14ac:dyDescent="0.25">
      <c r="B2467" s="35" t="str">
        <f t="shared" si="817"/>
        <v>C2_8_1970</v>
      </c>
      <c r="C2467" s="35" t="s">
        <v>81</v>
      </c>
      <c r="D2467" s="35">
        <f t="shared" ref="D2467:E2467" si="844">D2023</f>
        <v>8</v>
      </c>
      <c r="E2467" s="35">
        <f t="shared" si="844"/>
        <v>1970</v>
      </c>
      <c r="F2467" s="35">
        <v>1.5246</v>
      </c>
      <c r="G2467" s="35">
        <v>4.2</v>
      </c>
      <c r="H2467" s="35">
        <v>14</v>
      </c>
      <c r="I2467" s="35">
        <v>0.74</v>
      </c>
      <c r="J2467" s="43">
        <f t="shared" si="819"/>
        <v>0.68080000000000007</v>
      </c>
      <c r="K2467" s="35">
        <f t="shared" si="813"/>
        <v>185.97287169999998</v>
      </c>
    </row>
    <row r="2468" spans="2:11" x14ac:dyDescent="0.25">
      <c r="B2468" s="35" t="str">
        <f t="shared" si="817"/>
        <v>C2_8_1971</v>
      </c>
      <c r="C2468" s="35" t="s">
        <v>81</v>
      </c>
      <c r="D2468" s="35">
        <f t="shared" ref="D2468:E2468" si="845">D2024</f>
        <v>8</v>
      </c>
      <c r="E2468" s="35">
        <f t="shared" si="845"/>
        <v>1971</v>
      </c>
      <c r="F2468" s="35">
        <v>1.2705</v>
      </c>
      <c r="G2468" s="35">
        <v>4.2</v>
      </c>
      <c r="H2468" s="35">
        <v>13</v>
      </c>
      <c r="I2468" s="35">
        <v>0.63</v>
      </c>
      <c r="J2468" s="43">
        <f t="shared" si="819"/>
        <v>0.5796</v>
      </c>
      <c r="K2468" s="35">
        <f t="shared" si="813"/>
        <v>185.97287169999998</v>
      </c>
    </row>
    <row r="2469" spans="2:11" x14ac:dyDescent="0.25">
      <c r="B2469" s="35" t="str">
        <f t="shared" si="817"/>
        <v>C2_8_1972</v>
      </c>
      <c r="C2469" s="35" t="s">
        <v>81</v>
      </c>
      <c r="D2469" s="35">
        <f t="shared" ref="D2469:E2469" si="846">D2025</f>
        <v>8</v>
      </c>
      <c r="E2469" s="35">
        <f t="shared" si="846"/>
        <v>1972</v>
      </c>
      <c r="F2469" s="35">
        <v>1.2705</v>
      </c>
      <c r="G2469" s="35">
        <v>4.2</v>
      </c>
      <c r="H2469" s="35">
        <v>13</v>
      </c>
      <c r="I2469" s="35">
        <v>0.63</v>
      </c>
      <c r="J2469" s="43">
        <f t="shared" si="819"/>
        <v>0.5796</v>
      </c>
      <c r="K2469" s="35">
        <f t="shared" si="813"/>
        <v>185.97287169999998</v>
      </c>
    </row>
    <row r="2470" spans="2:11" x14ac:dyDescent="0.25">
      <c r="B2470" s="35" t="str">
        <f t="shared" si="817"/>
        <v>C2_8_1973</v>
      </c>
      <c r="C2470" s="35" t="s">
        <v>81</v>
      </c>
      <c r="D2470" s="35">
        <f t="shared" ref="D2470:E2470" si="847">D2026</f>
        <v>8</v>
      </c>
      <c r="E2470" s="35">
        <f t="shared" si="847"/>
        <v>1973</v>
      </c>
      <c r="F2470" s="35">
        <v>1.2705</v>
      </c>
      <c r="G2470" s="35">
        <v>4.2</v>
      </c>
      <c r="H2470" s="35">
        <v>13</v>
      </c>
      <c r="I2470" s="35">
        <v>0.63</v>
      </c>
      <c r="J2470" s="43">
        <f t="shared" si="819"/>
        <v>0.5796</v>
      </c>
      <c r="K2470" s="35">
        <f t="shared" si="813"/>
        <v>185.97287169999998</v>
      </c>
    </row>
    <row r="2471" spans="2:11" x14ac:dyDescent="0.25">
      <c r="B2471" s="35" t="str">
        <f t="shared" si="817"/>
        <v>C2_8_1974</v>
      </c>
      <c r="C2471" s="35" t="s">
        <v>81</v>
      </c>
      <c r="D2471" s="35">
        <f t="shared" ref="D2471:E2471" si="848">D2027</f>
        <v>8</v>
      </c>
      <c r="E2471" s="35">
        <f t="shared" si="848"/>
        <v>1974</v>
      </c>
      <c r="F2471" s="35">
        <v>1.2705</v>
      </c>
      <c r="G2471" s="35">
        <v>4.2</v>
      </c>
      <c r="H2471" s="35">
        <v>13</v>
      </c>
      <c r="I2471" s="35">
        <v>0.63</v>
      </c>
      <c r="J2471" s="43">
        <f t="shared" si="819"/>
        <v>0.5796</v>
      </c>
      <c r="K2471" s="35">
        <f t="shared" si="813"/>
        <v>185.97287169999998</v>
      </c>
    </row>
    <row r="2472" spans="2:11" x14ac:dyDescent="0.25">
      <c r="B2472" s="35" t="str">
        <f t="shared" si="817"/>
        <v>C2_8_1975</v>
      </c>
      <c r="C2472" s="35" t="s">
        <v>81</v>
      </c>
      <c r="D2472" s="35">
        <f t="shared" ref="D2472:E2472" si="849">D2028</f>
        <v>8</v>
      </c>
      <c r="E2472" s="35">
        <f t="shared" si="849"/>
        <v>1975</v>
      </c>
      <c r="F2472" s="35">
        <v>1.2705</v>
      </c>
      <c r="G2472" s="35">
        <v>4.2</v>
      </c>
      <c r="H2472" s="35">
        <v>13</v>
      </c>
      <c r="I2472" s="35">
        <v>0.63</v>
      </c>
      <c r="J2472" s="43">
        <f t="shared" si="819"/>
        <v>0.5796</v>
      </c>
      <c r="K2472" s="35">
        <f t="shared" si="813"/>
        <v>185.97287169999998</v>
      </c>
    </row>
    <row r="2473" spans="2:11" x14ac:dyDescent="0.25">
      <c r="B2473" s="35" t="str">
        <f t="shared" si="817"/>
        <v>C2_8_1976</v>
      </c>
      <c r="C2473" s="35" t="s">
        <v>81</v>
      </c>
      <c r="D2473" s="35">
        <f t="shared" ref="D2473:E2473" si="850">D2029</f>
        <v>8</v>
      </c>
      <c r="E2473" s="35">
        <f t="shared" si="850"/>
        <v>1976</v>
      </c>
      <c r="F2473" s="35">
        <v>1.2705</v>
      </c>
      <c r="G2473" s="35">
        <v>4.2</v>
      </c>
      <c r="H2473" s="35">
        <v>13</v>
      </c>
      <c r="I2473" s="35">
        <v>0.63</v>
      </c>
      <c r="J2473" s="43">
        <f t="shared" si="819"/>
        <v>0.5796</v>
      </c>
      <c r="K2473" s="35">
        <f t="shared" si="813"/>
        <v>185.97287169999998</v>
      </c>
    </row>
    <row r="2474" spans="2:11" x14ac:dyDescent="0.25">
      <c r="B2474" s="35" t="str">
        <f t="shared" si="817"/>
        <v>C2_8_1977</v>
      </c>
      <c r="C2474" s="35" t="s">
        <v>81</v>
      </c>
      <c r="D2474" s="35">
        <f t="shared" ref="D2474:E2474" si="851">D2030</f>
        <v>8</v>
      </c>
      <c r="E2474" s="35">
        <f t="shared" si="851"/>
        <v>1977</v>
      </c>
      <c r="F2474" s="35">
        <v>1.2705</v>
      </c>
      <c r="G2474" s="35">
        <v>4.2</v>
      </c>
      <c r="H2474" s="35">
        <v>13</v>
      </c>
      <c r="I2474" s="35">
        <v>0.63</v>
      </c>
      <c r="J2474" s="43">
        <f t="shared" si="819"/>
        <v>0.5796</v>
      </c>
      <c r="K2474" s="35">
        <f t="shared" si="813"/>
        <v>185.97287169999998</v>
      </c>
    </row>
    <row r="2475" spans="2:11" x14ac:dyDescent="0.25">
      <c r="B2475" s="35" t="str">
        <f t="shared" si="817"/>
        <v>C2_8_1978</v>
      </c>
      <c r="C2475" s="35" t="s">
        <v>81</v>
      </c>
      <c r="D2475" s="35">
        <f t="shared" ref="D2475:E2475" si="852">D2031</f>
        <v>8</v>
      </c>
      <c r="E2475" s="35">
        <f t="shared" si="852"/>
        <v>1978</v>
      </c>
      <c r="F2475" s="35">
        <v>1.2705</v>
      </c>
      <c r="G2475" s="35">
        <v>4.2</v>
      </c>
      <c r="H2475" s="35">
        <v>13</v>
      </c>
      <c r="I2475" s="35">
        <v>0.63</v>
      </c>
      <c r="J2475" s="43">
        <f t="shared" si="819"/>
        <v>0.5796</v>
      </c>
      <c r="K2475" s="35">
        <f t="shared" si="813"/>
        <v>185.97287169999998</v>
      </c>
    </row>
    <row r="2476" spans="2:11" x14ac:dyDescent="0.25">
      <c r="B2476" s="35" t="str">
        <f t="shared" si="817"/>
        <v>C2_8_1979</v>
      </c>
      <c r="C2476" s="35" t="s">
        <v>81</v>
      </c>
      <c r="D2476" s="35">
        <f t="shared" ref="D2476:E2476" si="853">D2032</f>
        <v>8</v>
      </c>
      <c r="E2476" s="35">
        <f t="shared" si="853"/>
        <v>1979</v>
      </c>
      <c r="F2476" s="35">
        <v>1.1495</v>
      </c>
      <c r="G2476" s="35">
        <v>4.2</v>
      </c>
      <c r="H2476" s="35">
        <v>12</v>
      </c>
      <c r="I2476" s="35">
        <v>0.53</v>
      </c>
      <c r="J2476" s="43">
        <f t="shared" si="819"/>
        <v>0.48760000000000003</v>
      </c>
      <c r="K2476" s="35">
        <f t="shared" si="813"/>
        <v>185.97287169999998</v>
      </c>
    </row>
    <row r="2477" spans="2:11" x14ac:dyDescent="0.25">
      <c r="B2477" s="35" t="str">
        <f t="shared" si="817"/>
        <v>C2_8_1980</v>
      </c>
      <c r="C2477" s="35" t="s">
        <v>81</v>
      </c>
      <c r="D2477" s="35">
        <f t="shared" ref="D2477:E2477" si="854">D2033</f>
        <v>8</v>
      </c>
      <c r="E2477" s="35">
        <f t="shared" si="854"/>
        <v>1980</v>
      </c>
      <c r="F2477" s="35">
        <v>1.1495</v>
      </c>
      <c r="G2477" s="35">
        <v>4.2</v>
      </c>
      <c r="H2477" s="35">
        <v>12</v>
      </c>
      <c r="I2477" s="35">
        <v>0.53</v>
      </c>
      <c r="J2477" s="43">
        <f t="shared" si="819"/>
        <v>0.48760000000000003</v>
      </c>
      <c r="K2477" s="35">
        <f t="shared" si="813"/>
        <v>185.97287169999998</v>
      </c>
    </row>
    <row r="2478" spans="2:11" x14ac:dyDescent="0.25">
      <c r="B2478" s="35" t="str">
        <f t="shared" si="817"/>
        <v>C2_8_1981</v>
      </c>
      <c r="C2478" s="35" t="s">
        <v>81</v>
      </c>
      <c r="D2478" s="35">
        <f t="shared" ref="D2478:E2478" si="855">D2034</f>
        <v>8</v>
      </c>
      <c r="E2478" s="35">
        <f t="shared" si="855"/>
        <v>1981</v>
      </c>
      <c r="F2478" s="35">
        <v>1.1495</v>
      </c>
      <c r="G2478" s="35">
        <v>4.2</v>
      </c>
      <c r="H2478" s="35">
        <v>12</v>
      </c>
      <c r="I2478" s="35">
        <v>0.53</v>
      </c>
      <c r="J2478" s="43">
        <f t="shared" si="819"/>
        <v>0.48760000000000003</v>
      </c>
      <c r="K2478" s="35">
        <f t="shared" si="813"/>
        <v>185.97287169999998</v>
      </c>
    </row>
    <row r="2479" spans="2:11" x14ac:dyDescent="0.25">
      <c r="B2479" s="35" t="str">
        <f t="shared" si="817"/>
        <v>C2_8_1982</v>
      </c>
      <c r="C2479" s="35" t="s">
        <v>81</v>
      </c>
      <c r="D2479" s="35">
        <f t="shared" ref="D2479:E2479" si="856">D2035</f>
        <v>8</v>
      </c>
      <c r="E2479" s="35">
        <f t="shared" si="856"/>
        <v>1982</v>
      </c>
      <c r="F2479" s="35">
        <v>1.1495</v>
      </c>
      <c r="G2479" s="35">
        <v>4.2</v>
      </c>
      <c r="H2479" s="35">
        <v>12</v>
      </c>
      <c r="I2479" s="35">
        <v>0.53</v>
      </c>
      <c r="J2479" s="43">
        <f t="shared" si="819"/>
        <v>0.48760000000000003</v>
      </c>
      <c r="K2479" s="35">
        <f t="shared" si="813"/>
        <v>185.97287169999998</v>
      </c>
    </row>
    <row r="2480" spans="2:11" x14ac:dyDescent="0.25">
      <c r="B2480" s="35" t="str">
        <f t="shared" si="817"/>
        <v>C2_8_1983</v>
      </c>
      <c r="C2480" s="35" t="s">
        <v>81</v>
      </c>
      <c r="D2480" s="35">
        <f t="shared" ref="D2480:E2480" si="857">D2036</f>
        <v>8</v>
      </c>
      <c r="E2480" s="35">
        <f t="shared" si="857"/>
        <v>1983</v>
      </c>
      <c r="F2480" s="35">
        <v>1.1495</v>
      </c>
      <c r="G2480" s="35">
        <v>4.2</v>
      </c>
      <c r="H2480" s="35">
        <v>12</v>
      </c>
      <c r="I2480" s="35">
        <v>0.53</v>
      </c>
      <c r="J2480" s="43">
        <f t="shared" si="819"/>
        <v>0.48760000000000003</v>
      </c>
      <c r="K2480" s="35">
        <f t="shared" si="813"/>
        <v>185.97287169999998</v>
      </c>
    </row>
    <row r="2481" spans="2:11" x14ac:dyDescent="0.25">
      <c r="B2481" s="35" t="str">
        <f t="shared" si="817"/>
        <v>C2_8_1984</v>
      </c>
      <c r="C2481" s="35" t="s">
        <v>81</v>
      </c>
      <c r="D2481" s="35">
        <f t="shared" ref="D2481:E2481" si="858">D2037</f>
        <v>8</v>
      </c>
      <c r="E2481" s="35">
        <f t="shared" si="858"/>
        <v>1984</v>
      </c>
      <c r="F2481" s="35">
        <v>1.089</v>
      </c>
      <c r="G2481" s="35">
        <v>4.2</v>
      </c>
      <c r="H2481" s="35">
        <v>11</v>
      </c>
      <c r="I2481" s="35">
        <v>0.53</v>
      </c>
      <c r="J2481" s="43">
        <f t="shared" si="819"/>
        <v>0.48760000000000003</v>
      </c>
      <c r="K2481" s="35">
        <f t="shared" si="813"/>
        <v>185.97287169999998</v>
      </c>
    </row>
    <row r="2482" spans="2:11" x14ac:dyDescent="0.25">
      <c r="B2482" s="35" t="str">
        <f t="shared" si="817"/>
        <v>C2_8_1985</v>
      </c>
      <c r="C2482" s="35" t="s">
        <v>81</v>
      </c>
      <c r="D2482" s="35">
        <f t="shared" ref="D2482:E2482" si="859">D2038</f>
        <v>8</v>
      </c>
      <c r="E2482" s="35">
        <f t="shared" si="859"/>
        <v>1985</v>
      </c>
      <c r="F2482" s="35">
        <v>1.089</v>
      </c>
      <c r="G2482" s="35">
        <v>4.2</v>
      </c>
      <c r="H2482" s="35">
        <v>11</v>
      </c>
      <c r="I2482" s="35">
        <v>0.53</v>
      </c>
      <c r="J2482" s="43">
        <f t="shared" si="819"/>
        <v>0.48760000000000003</v>
      </c>
      <c r="K2482" s="35">
        <f t="shared" si="813"/>
        <v>185.97287169999998</v>
      </c>
    </row>
    <row r="2483" spans="2:11" x14ac:dyDescent="0.25">
      <c r="B2483" s="35" t="str">
        <f t="shared" si="817"/>
        <v>C2_8_1986</v>
      </c>
      <c r="C2483" s="35" t="s">
        <v>81</v>
      </c>
      <c r="D2483" s="35">
        <f t="shared" ref="D2483:E2483" si="860">D2039</f>
        <v>8</v>
      </c>
      <c r="E2483" s="35">
        <f t="shared" si="860"/>
        <v>1986</v>
      </c>
      <c r="F2483" s="35">
        <v>1.089</v>
      </c>
      <c r="G2483" s="35">
        <v>4.2</v>
      </c>
      <c r="H2483" s="35">
        <v>11</v>
      </c>
      <c r="I2483" s="35">
        <v>0.53</v>
      </c>
      <c r="J2483" s="43">
        <f t="shared" si="819"/>
        <v>0.48760000000000003</v>
      </c>
      <c r="K2483" s="35">
        <f t="shared" si="813"/>
        <v>185.97287169999998</v>
      </c>
    </row>
    <row r="2484" spans="2:11" x14ac:dyDescent="0.25">
      <c r="B2484" s="35" t="str">
        <f t="shared" si="817"/>
        <v>C2_8_1987</v>
      </c>
      <c r="C2484" s="35" t="s">
        <v>81</v>
      </c>
      <c r="D2484" s="35">
        <f t="shared" ref="D2484:E2484" si="861">D2040</f>
        <v>8</v>
      </c>
      <c r="E2484" s="35">
        <f t="shared" si="861"/>
        <v>1987</v>
      </c>
      <c r="F2484" s="35">
        <v>1.0164</v>
      </c>
      <c r="G2484" s="35">
        <v>4.0999999999999996</v>
      </c>
      <c r="H2484" s="35">
        <v>11</v>
      </c>
      <c r="I2484" s="35">
        <v>0.53</v>
      </c>
      <c r="J2484" s="43">
        <f t="shared" si="819"/>
        <v>0.48760000000000003</v>
      </c>
      <c r="K2484" s="35">
        <f t="shared" si="813"/>
        <v>185.97287169999998</v>
      </c>
    </row>
    <row r="2485" spans="2:11" x14ac:dyDescent="0.25">
      <c r="B2485" s="35" t="str">
        <f t="shared" si="817"/>
        <v>C2_8_1988</v>
      </c>
      <c r="C2485" s="35" t="s">
        <v>81</v>
      </c>
      <c r="D2485" s="35">
        <f t="shared" ref="D2485:E2485" si="862">D2041</f>
        <v>8</v>
      </c>
      <c r="E2485" s="35">
        <f t="shared" si="862"/>
        <v>1988</v>
      </c>
      <c r="F2485" s="35">
        <v>1.0164</v>
      </c>
      <c r="G2485" s="35">
        <v>4.0999999999999996</v>
      </c>
      <c r="H2485" s="35">
        <v>11</v>
      </c>
      <c r="I2485" s="35">
        <v>0.53</v>
      </c>
      <c r="J2485" s="43">
        <f t="shared" si="819"/>
        <v>0.48760000000000003</v>
      </c>
      <c r="K2485" s="35">
        <f t="shared" si="813"/>
        <v>185.97287169999998</v>
      </c>
    </row>
    <row r="2486" spans="2:11" x14ac:dyDescent="0.25">
      <c r="B2486" s="35" t="str">
        <f t="shared" si="817"/>
        <v>C2_8_1989</v>
      </c>
      <c r="C2486" s="35" t="s">
        <v>81</v>
      </c>
      <c r="D2486" s="35">
        <f t="shared" ref="D2486:E2486" si="863">D2042</f>
        <v>8</v>
      </c>
      <c r="E2486" s="35">
        <f t="shared" si="863"/>
        <v>1989</v>
      </c>
      <c r="F2486" s="35">
        <v>1.0164</v>
      </c>
      <c r="G2486" s="35">
        <v>4.0999999999999996</v>
      </c>
      <c r="H2486" s="35">
        <v>11</v>
      </c>
      <c r="I2486" s="35">
        <v>0.53</v>
      </c>
      <c r="J2486" s="43">
        <f t="shared" si="819"/>
        <v>0.48760000000000003</v>
      </c>
      <c r="K2486" s="35">
        <f t="shared" si="813"/>
        <v>185.97287169999998</v>
      </c>
    </row>
    <row r="2487" spans="2:11" x14ac:dyDescent="0.25">
      <c r="B2487" s="35" t="str">
        <f t="shared" si="817"/>
        <v>C2_8_1990</v>
      </c>
      <c r="C2487" s="35" t="s">
        <v>81</v>
      </c>
      <c r="D2487" s="35">
        <f t="shared" ref="D2487:E2487" si="864">D2043</f>
        <v>8</v>
      </c>
      <c r="E2487" s="35">
        <f t="shared" si="864"/>
        <v>1990</v>
      </c>
      <c r="F2487" s="35">
        <v>1.0164</v>
      </c>
      <c r="G2487" s="35">
        <v>4.0999999999999996</v>
      </c>
      <c r="H2487" s="35">
        <v>11</v>
      </c>
      <c r="I2487" s="35">
        <v>0.53</v>
      </c>
      <c r="J2487" s="43">
        <f t="shared" si="819"/>
        <v>0.48760000000000003</v>
      </c>
      <c r="K2487" s="35">
        <f t="shared" si="813"/>
        <v>185.97287169999998</v>
      </c>
    </row>
    <row r="2488" spans="2:11" x14ac:dyDescent="0.25">
      <c r="B2488" s="35" t="str">
        <f t="shared" si="817"/>
        <v>C2_8_1991</v>
      </c>
      <c r="C2488" s="35" t="s">
        <v>81</v>
      </c>
      <c r="D2488" s="35">
        <f t="shared" ref="D2488:E2488" si="865">D2044</f>
        <v>8</v>
      </c>
      <c r="E2488" s="35">
        <f t="shared" si="865"/>
        <v>1991</v>
      </c>
      <c r="F2488" s="35">
        <v>1.0164</v>
      </c>
      <c r="G2488" s="35">
        <v>4.0999999999999996</v>
      </c>
      <c r="H2488" s="35">
        <v>11</v>
      </c>
      <c r="I2488" s="35">
        <v>0.53</v>
      </c>
      <c r="J2488" s="43">
        <f t="shared" si="819"/>
        <v>0.48760000000000003</v>
      </c>
      <c r="K2488" s="35">
        <f t="shared" si="813"/>
        <v>185.97287169999998</v>
      </c>
    </row>
    <row r="2489" spans="2:11" x14ac:dyDescent="0.25">
      <c r="B2489" s="35" t="str">
        <f t="shared" si="817"/>
        <v>C2_8_1992</v>
      </c>
      <c r="C2489" s="35" t="s">
        <v>81</v>
      </c>
      <c r="D2489" s="35">
        <f t="shared" ref="D2489:E2489" si="866">D2045</f>
        <v>8</v>
      </c>
      <c r="E2489" s="35">
        <f t="shared" si="866"/>
        <v>1992</v>
      </c>
      <c r="F2489" s="35">
        <v>1.0164</v>
      </c>
      <c r="G2489" s="35">
        <v>4.0999999999999996</v>
      </c>
      <c r="H2489" s="35">
        <v>11</v>
      </c>
      <c r="I2489" s="35">
        <v>0.53</v>
      </c>
      <c r="J2489" s="43">
        <f t="shared" si="819"/>
        <v>0.48760000000000003</v>
      </c>
      <c r="K2489" s="35">
        <f t="shared" si="813"/>
        <v>185.97287169999998</v>
      </c>
    </row>
    <row r="2490" spans="2:11" x14ac:dyDescent="0.25">
      <c r="B2490" s="35" t="str">
        <f t="shared" si="817"/>
        <v>C2_8_1993</v>
      </c>
      <c r="C2490" s="35" t="s">
        <v>81</v>
      </c>
      <c r="D2490" s="35">
        <f t="shared" ref="D2490:E2490" si="867">D2046</f>
        <v>8</v>
      </c>
      <c r="E2490" s="35">
        <f t="shared" si="867"/>
        <v>1993</v>
      </c>
      <c r="F2490" s="35">
        <v>1.0164</v>
      </c>
      <c r="G2490" s="35">
        <v>4.0999999999999996</v>
      </c>
      <c r="H2490" s="35">
        <v>11</v>
      </c>
      <c r="I2490" s="35">
        <v>0.53</v>
      </c>
      <c r="J2490" s="43">
        <f t="shared" si="819"/>
        <v>0.48760000000000003</v>
      </c>
      <c r="K2490" s="35">
        <f t="shared" si="813"/>
        <v>185.97287169999998</v>
      </c>
    </row>
    <row r="2491" spans="2:11" x14ac:dyDescent="0.25">
      <c r="B2491" s="35" t="str">
        <f t="shared" si="817"/>
        <v>C2_8_1994</v>
      </c>
      <c r="C2491" s="35" t="s">
        <v>81</v>
      </c>
      <c r="D2491" s="35">
        <f t="shared" ref="D2491:E2491" si="868">D2047</f>
        <v>8</v>
      </c>
      <c r="E2491" s="35">
        <f t="shared" si="868"/>
        <v>1994</v>
      </c>
      <c r="F2491" s="35">
        <v>1.0164</v>
      </c>
      <c r="G2491" s="35">
        <v>4.0999999999999996</v>
      </c>
      <c r="H2491" s="35">
        <v>11</v>
      </c>
      <c r="I2491" s="35">
        <v>0.53</v>
      </c>
      <c r="J2491" s="43">
        <f t="shared" si="819"/>
        <v>0.48760000000000003</v>
      </c>
      <c r="K2491" s="35">
        <f t="shared" si="813"/>
        <v>185.97287169999998</v>
      </c>
    </row>
    <row r="2492" spans="2:11" x14ac:dyDescent="0.25">
      <c r="B2492" s="35" t="str">
        <f t="shared" si="817"/>
        <v>C2_8_1995</v>
      </c>
      <c r="C2492" s="35" t="s">
        <v>81</v>
      </c>
      <c r="D2492" s="35">
        <f t="shared" ref="D2492:E2492" si="869">D2048</f>
        <v>8</v>
      </c>
      <c r="E2492" s="35">
        <f t="shared" si="869"/>
        <v>1995</v>
      </c>
      <c r="F2492" s="35">
        <v>0.82280000000000009</v>
      </c>
      <c r="G2492" s="35">
        <v>2.7</v>
      </c>
      <c r="H2492" s="35">
        <v>8.17</v>
      </c>
      <c r="I2492" s="35">
        <v>0.38</v>
      </c>
      <c r="J2492" s="43">
        <f t="shared" si="819"/>
        <v>0.34960000000000002</v>
      </c>
      <c r="K2492" s="35">
        <f t="shared" si="813"/>
        <v>185.97287169999998</v>
      </c>
    </row>
    <row r="2493" spans="2:11" x14ac:dyDescent="0.25">
      <c r="B2493" s="35" t="str">
        <f t="shared" si="817"/>
        <v>C2_8_1996</v>
      </c>
      <c r="C2493" s="35" t="s">
        <v>81</v>
      </c>
      <c r="D2493" s="35">
        <f t="shared" ref="D2493:E2493" si="870">D2049</f>
        <v>8</v>
      </c>
      <c r="E2493" s="35">
        <f t="shared" si="870"/>
        <v>1996</v>
      </c>
      <c r="F2493" s="35">
        <v>0.82280000000000009</v>
      </c>
      <c r="G2493" s="35">
        <v>2.7</v>
      </c>
      <c r="H2493" s="35">
        <v>8.17</v>
      </c>
      <c r="I2493" s="35">
        <v>0.38</v>
      </c>
      <c r="J2493" s="43">
        <f t="shared" si="819"/>
        <v>0.34960000000000002</v>
      </c>
      <c r="K2493" s="35">
        <f t="shared" si="813"/>
        <v>185.97287169999998</v>
      </c>
    </row>
    <row r="2494" spans="2:11" x14ac:dyDescent="0.25">
      <c r="B2494" s="35" t="str">
        <f t="shared" si="817"/>
        <v>C2_8_1997</v>
      </c>
      <c r="C2494" s="35" t="s">
        <v>81</v>
      </c>
      <c r="D2494" s="35">
        <f t="shared" ref="D2494:E2494" si="871">D2050</f>
        <v>8</v>
      </c>
      <c r="E2494" s="35">
        <f t="shared" si="871"/>
        <v>1997</v>
      </c>
      <c r="F2494" s="35">
        <v>0.82280000000000009</v>
      </c>
      <c r="G2494" s="35">
        <v>2.7</v>
      </c>
      <c r="H2494" s="35">
        <v>8.17</v>
      </c>
      <c r="I2494" s="35">
        <v>0.38</v>
      </c>
      <c r="J2494" s="43">
        <f t="shared" si="819"/>
        <v>0.34960000000000002</v>
      </c>
      <c r="K2494" s="35">
        <f t="shared" si="813"/>
        <v>185.97287169999998</v>
      </c>
    </row>
    <row r="2495" spans="2:11" x14ac:dyDescent="0.25">
      <c r="B2495" s="35" t="str">
        <f t="shared" si="817"/>
        <v>C2_8_1998</v>
      </c>
      <c r="C2495" s="35" t="s">
        <v>81</v>
      </c>
      <c r="D2495" s="35">
        <f t="shared" ref="D2495:E2495" si="872">D2051</f>
        <v>8</v>
      </c>
      <c r="E2495" s="35">
        <f t="shared" si="872"/>
        <v>1998</v>
      </c>
      <c r="F2495" s="35">
        <v>0.82280000000000009</v>
      </c>
      <c r="G2495" s="35">
        <v>2.7</v>
      </c>
      <c r="H2495" s="35">
        <v>8.17</v>
      </c>
      <c r="I2495" s="35">
        <v>0.38</v>
      </c>
      <c r="J2495" s="43">
        <f t="shared" si="819"/>
        <v>0.34960000000000002</v>
      </c>
      <c r="K2495" s="35">
        <f t="shared" si="813"/>
        <v>185.97287169999998</v>
      </c>
    </row>
    <row r="2496" spans="2:11" x14ac:dyDescent="0.25">
      <c r="B2496" s="35" t="str">
        <f t="shared" si="817"/>
        <v>C2_8_1999</v>
      </c>
      <c r="C2496" s="35" t="s">
        <v>81</v>
      </c>
      <c r="D2496" s="35">
        <f t="shared" ref="D2496:E2496" si="873">D2052</f>
        <v>8</v>
      </c>
      <c r="E2496" s="35">
        <f t="shared" si="873"/>
        <v>1999</v>
      </c>
      <c r="F2496" s="35">
        <v>0.82280000000000009</v>
      </c>
      <c r="G2496" s="35">
        <v>2.7</v>
      </c>
      <c r="H2496" s="35">
        <v>8.17</v>
      </c>
      <c r="I2496" s="35">
        <v>0.38</v>
      </c>
      <c r="J2496" s="43">
        <f t="shared" si="819"/>
        <v>0.34960000000000002</v>
      </c>
      <c r="K2496" s="35">
        <f t="shared" si="813"/>
        <v>185.97287169999998</v>
      </c>
    </row>
    <row r="2497" spans="2:11" x14ac:dyDescent="0.25">
      <c r="B2497" s="35" t="str">
        <f t="shared" si="817"/>
        <v>C2_8_2000</v>
      </c>
      <c r="C2497" s="35" t="s">
        <v>81</v>
      </c>
      <c r="D2497" s="35">
        <f t="shared" ref="D2497:E2497" si="874">D2053</f>
        <v>8</v>
      </c>
      <c r="E2497" s="35">
        <f t="shared" si="874"/>
        <v>2000</v>
      </c>
      <c r="F2497" s="35">
        <v>0.82280000000000009</v>
      </c>
      <c r="G2497" s="35">
        <v>2.7</v>
      </c>
      <c r="H2497" s="35">
        <v>8.17</v>
      </c>
      <c r="I2497" s="35">
        <v>0.38</v>
      </c>
      <c r="J2497" s="43">
        <f t="shared" si="819"/>
        <v>0.34960000000000002</v>
      </c>
      <c r="K2497" s="35">
        <f t="shared" si="813"/>
        <v>185.97287169999998</v>
      </c>
    </row>
    <row r="2498" spans="2:11" x14ac:dyDescent="0.25">
      <c r="B2498" s="35" t="str">
        <f t="shared" si="817"/>
        <v>C2_8_2001</v>
      </c>
      <c r="C2498" s="35" t="s">
        <v>81</v>
      </c>
      <c r="D2498" s="35">
        <f t="shared" ref="D2498:E2498" si="875">D2054</f>
        <v>8</v>
      </c>
      <c r="E2498" s="35">
        <f t="shared" si="875"/>
        <v>2001</v>
      </c>
      <c r="F2498" s="35">
        <v>0.38719999999999999</v>
      </c>
      <c r="G2498" s="35">
        <v>0.92</v>
      </c>
      <c r="H2498" s="35">
        <v>6.25</v>
      </c>
      <c r="I2498" s="35">
        <v>0.15</v>
      </c>
      <c r="J2498" s="43">
        <f t="shared" si="819"/>
        <v>0.13800000000000001</v>
      </c>
      <c r="K2498" s="35">
        <f t="shared" si="813"/>
        <v>185.97287169999998</v>
      </c>
    </row>
    <row r="2499" spans="2:11" x14ac:dyDescent="0.25">
      <c r="B2499" s="35" t="str">
        <f t="shared" si="817"/>
        <v>C2_8_2002</v>
      </c>
      <c r="C2499" s="35" t="s">
        <v>81</v>
      </c>
      <c r="D2499" s="35">
        <f t="shared" ref="D2499:E2499" si="876">D2055</f>
        <v>8</v>
      </c>
      <c r="E2499" s="35">
        <f t="shared" si="876"/>
        <v>2002</v>
      </c>
      <c r="F2499" s="35">
        <v>0.22989999999999999</v>
      </c>
      <c r="G2499" s="35">
        <v>0.92</v>
      </c>
      <c r="H2499" s="35">
        <v>4.95</v>
      </c>
      <c r="I2499" s="35">
        <v>0.12</v>
      </c>
      <c r="J2499" s="43">
        <f t="shared" si="819"/>
        <v>0.1104</v>
      </c>
      <c r="K2499" s="35">
        <f t="shared" si="813"/>
        <v>185.97287169999998</v>
      </c>
    </row>
    <row r="2500" spans="2:11" x14ac:dyDescent="0.25">
      <c r="B2500" s="35" t="str">
        <f t="shared" si="817"/>
        <v>C2_8_2003</v>
      </c>
      <c r="C2500" s="35" t="s">
        <v>81</v>
      </c>
      <c r="D2500" s="35">
        <f t="shared" ref="D2500:E2500" si="877">D2056</f>
        <v>8</v>
      </c>
      <c r="E2500" s="35">
        <f t="shared" si="877"/>
        <v>2003</v>
      </c>
      <c r="F2500" s="35">
        <v>0.16940000000000002</v>
      </c>
      <c r="G2500" s="35">
        <v>0.92</v>
      </c>
      <c r="H2500" s="35">
        <v>4.51</v>
      </c>
      <c r="I2500" s="35">
        <v>0.11</v>
      </c>
      <c r="J2500" s="43">
        <f t="shared" si="819"/>
        <v>0.1012</v>
      </c>
      <c r="K2500" s="35">
        <f t="shared" si="813"/>
        <v>185.97287169999998</v>
      </c>
    </row>
    <row r="2501" spans="2:11" x14ac:dyDescent="0.25">
      <c r="B2501" s="35" t="str">
        <f t="shared" si="817"/>
        <v>C2_8_2004</v>
      </c>
      <c r="C2501" s="35" t="s">
        <v>81</v>
      </c>
      <c r="D2501" s="35">
        <f t="shared" ref="D2501:E2501" si="878">D2057</f>
        <v>8</v>
      </c>
      <c r="E2501" s="35">
        <f t="shared" si="878"/>
        <v>2004</v>
      </c>
      <c r="F2501" s="35">
        <v>0.16940000000000002</v>
      </c>
      <c r="G2501" s="35">
        <v>0.92</v>
      </c>
      <c r="H2501" s="35">
        <v>4.51</v>
      </c>
      <c r="I2501" s="35">
        <v>0.11</v>
      </c>
      <c r="J2501" s="43">
        <f t="shared" si="819"/>
        <v>0.1012</v>
      </c>
      <c r="K2501" s="35">
        <f t="shared" si="813"/>
        <v>185.97287169999998</v>
      </c>
    </row>
    <row r="2502" spans="2:11" x14ac:dyDescent="0.25">
      <c r="B2502" s="35" t="str">
        <f t="shared" si="817"/>
        <v>C2_8_2005</v>
      </c>
      <c r="C2502" s="35" t="s">
        <v>81</v>
      </c>
      <c r="D2502" s="35">
        <f t="shared" ref="D2502:E2502" si="879">D2058</f>
        <v>8</v>
      </c>
      <c r="E2502" s="35">
        <f t="shared" si="879"/>
        <v>2005</v>
      </c>
      <c r="F2502" s="35">
        <v>0.1452</v>
      </c>
      <c r="G2502" s="35">
        <v>0.92</v>
      </c>
      <c r="H2502" s="35">
        <v>4.29</v>
      </c>
      <c r="I2502" s="35">
        <v>0.11</v>
      </c>
      <c r="J2502" s="43">
        <f t="shared" si="819"/>
        <v>0.1012</v>
      </c>
      <c r="K2502" s="35">
        <f t="shared" ref="K2502:K2565" si="880">K2058</f>
        <v>185.97287169999998</v>
      </c>
    </row>
    <row r="2503" spans="2:11" x14ac:dyDescent="0.25">
      <c r="B2503" s="35" t="str">
        <f t="shared" si="817"/>
        <v>C2_8_2006</v>
      </c>
      <c r="C2503" s="35" t="s">
        <v>81</v>
      </c>
      <c r="D2503" s="35">
        <f t="shared" ref="D2503:E2503" si="881">D2059</f>
        <v>8</v>
      </c>
      <c r="E2503" s="35">
        <f t="shared" si="881"/>
        <v>2006</v>
      </c>
      <c r="F2503" s="35">
        <v>0.1452</v>
      </c>
      <c r="G2503" s="35">
        <v>0.92</v>
      </c>
      <c r="H2503" s="35">
        <v>4.29</v>
      </c>
      <c r="I2503" s="35">
        <v>0.11</v>
      </c>
      <c r="J2503" s="43">
        <f t="shared" si="819"/>
        <v>0.1012</v>
      </c>
      <c r="K2503" s="35">
        <f t="shared" si="880"/>
        <v>185.97287169999998</v>
      </c>
    </row>
    <row r="2504" spans="2:11" x14ac:dyDescent="0.25">
      <c r="B2504" s="35" t="str">
        <f t="shared" si="817"/>
        <v>C2_8_2007</v>
      </c>
      <c r="C2504" s="35" t="s">
        <v>81</v>
      </c>
      <c r="D2504" s="35">
        <f t="shared" ref="D2504:E2504" si="882">D2060</f>
        <v>8</v>
      </c>
      <c r="E2504" s="35">
        <f t="shared" si="882"/>
        <v>2007</v>
      </c>
      <c r="F2504" s="35">
        <v>0.1452</v>
      </c>
      <c r="G2504" s="35">
        <v>0.92</v>
      </c>
      <c r="H2504" s="35">
        <v>4.29</v>
      </c>
      <c r="I2504" s="35">
        <v>0.11</v>
      </c>
      <c r="J2504" s="43">
        <f t="shared" si="819"/>
        <v>0.1012</v>
      </c>
      <c r="K2504" s="35">
        <f t="shared" si="880"/>
        <v>185.97287169999998</v>
      </c>
    </row>
    <row r="2505" spans="2:11" x14ac:dyDescent="0.25">
      <c r="B2505" s="35" t="str">
        <f t="shared" si="817"/>
        <v>C2_8_2008</v>
      </c>
      <c r="C2505" s="35" t="s">
        <v>81</v>
      </c>
      <c r="D2505" s="35">
        <f t="shared" ref="D2505:E2505" si="883">D2061</f>
        <v>8</v>
      </c>
      <c r="E2505" s="35">
        <f t="shared" si="883"/>
        <v>2008</v>
      </c>
      <c r="F2505" s="35">
        <v>0.1452</v>
      </c>
      <c r="G2505" s="35">
        <v>0.92</v>
      </c>
      <c r="H2505" s="35">
        <v>4.29</v>
      </c>
      <c r="I2505" s="35">
        <v>0.11</v>
      </c>
      <c r="J2505" s="43">
        <f t="shared" si="819"/>
        <v>0.1012</v>
      </c>
      <c r="K2505" s="35">
        <f t="shared" si="880"/>
        <v>185.97287169999998</v>
      </c>
    </row>
    <row r="2506" spans="2:11" x14ac:dyDescent="0.25">
      <c r="B2506" s="35" t="str">
        <f t="shared" ref="B2506:B2569" si="884">C2506&amp;"_"&amp;D2506&amp;"_"&amp;E2506</f>
        <v>C2_8_2009</v>
      </c>
      <c r="C2506" s="35" t="s">
        <v>81</v>
      </c>
      <c r="D2506" s="35">
        <f t="shared" ref="D2506:E2506" si="885">D2062</f>
        <v>8</v>
      </c>
      <c r="E2506" s="35">
        <f t="shared" si="885"/>
        <v>2009</v>
      </c>
      <c r="F2506" s="35">
        <v>0.1452</v>
      </c>
      <c r="G2506" s="35">
        <v>0.92</v>
      </c>
      <c r="H2506" s="35">
        <v>4.29</v>
      </c>
      <c r="I2506" s="35">
        <v>0.11</v>
      </c>
      <c r="J2506" s="43">
        <f t="shared" ref="J2506:J2569" si="886">0.92*I2506</f>
        <v>0.1012</v>
      </c>
      <c r="K2506" s="35">
        <f t="shared" si="880"/>
        <v>185.97287169999998</v>
      </c>
    </row>
    <row r="2507" spans="2:11" x14ac:dyDescent="0.25">
      <c r="B2507" s="35" t="str">
        <f t="shared" si="884"/>
        <v>C2_8_2010</v>
      </c>
      <c r="C2507" s="35" t="s">
        <v>81</v>
      </c>
      <c r="D2507" s="35">
        <f t="shared" ref="D2507:E2507" si="887">D2063</f>
        <v>8</v>
      </c>
      <c r="E2507" s="35">
        <f t="shared" si="887"/>
        <v>2010</v>
      </c>
      <c r="F2507" s="35">
        <v>0.121</v>
      </c>
      <c r="G2507" s="35">
        <v>0.92</v>
      </c>
      <c r="H2507" s="35">
        <v>2.4500000000000002</v>
      </c>
      <c r="I2507" s="35">
        <v>0.11</v>
      </c>
      <c r="J2507" s="43">
        <f t="shared" si="886"/>
        <v>0.1012</v>
      </c>
      <c r="K2507" s="35">
        <f t="shared" si="880"/>
        <v>185.97287169999998</v>
      </c>
    </row>
    <row r="2508" spans="2:11" x14ac:dyDescent="0.25">
      <c r="B2508" s="35" t="str">
        <f t="shared" si="884"/>
        <v>C2_8_2011</v>
      </c>
      <c r="C2508" s="35" t="s">
        <v>81</v>
      </c>
      <c r="D2508" s="35">
        <f t="shared" ref="D2508:E2508" si="888">D2064</f>
        <v>8</v>
      </c>
      <c r="E2508" s="35">
        <f t="shared" si="888"/>
        <v>2011</v>
      </c>
      <c r="F2508" s="35">
        <v>0.121</v>
      </c>
      <c r="G2508" s="35">
        <v>0.92</v>
      </c>
      <c r="H2508" s="35">
        <v>2.4500000000000002</v>
      </c>
      <c r="I2508" s="35">
        <v>0.11</v>
      </c>
      <c r="J2508" s="43">
        <f t="shared" si="886"/>
        <v>0.1012</v>
      </c>
      <c r="K2508" s="35">
        <f t="shared" si="880"/>
        <v>185.97287169999998</v>
      </c>
    </row>
    <row r="2509" spans="2:11" x14ac:dyDescent="0.25">
      <c r="B2509" s="35" t="str">
        <f t="shared" si="884"/>
        <v>C2_8_2012</v>
      </c>
      <c r="C2509" s="35" t="s">
        <v>81</v>
      </c>
      <c r="D2509" s="35">
        <f t="shared" ref="D2509:E2509" si="889">D2065</f>
        <v>8</v>
      </c>
      <c r="E2509" s="35">
        <f t="shared" si="889"/>
        <v>2012</v>
      </c>
      <c r="F2509" s="35">
        <v>0.121</v>
      </c>
      <c r="G2509" s="35">
        <v>0.92</v>
      </c>
      <c r="H2509" s="35">
        <v>2.4500000000000002</v>
      </c>
      <c r="I2509" s="35">
        <v>0.11</v>
      </c>
      <c r="J2509" s="43">
        <f t="shared" si="886"/>
        <v>0.1012</v>
      </c>
      <c r="K2509" s="35">
        <f t="shared" si="880"/>
        <v>185.97287169999998</v>
      </c>
    </row>
    <row r="2510" spans="2:11" x14ac:dyDescent="0.25">
      <c r="B2510" s="35" t="str">
        <f t="shared" si="884"/>
        <v>C2_8_2013</v>
      </c>
      <c r="C2510" s="35" t="s">
        <v>81</v>
      </c>
      <c r="D2510" s="35">
        <f t="shared" ref="D2510:E2510" si="890">D2066</f>
        <v>8</v>
      </c>
      <c r="E2510" s="35">
        <f t="shared" si="890"/>
        <v>2013</v>
      </c>
      <c r="F2510" s="35">
        <v>8.4700000000000011E-2</v>
      </c>
      <c r="G2510" s="35">
        <v>0.92</v>
      </c>
      <c r="H2510" s="35">
        <v>1.36</v>
      </c>
      <c r="I2510" s="35">
        <v>0.01</v>
      </c>
      <c r="J2510" s="43">
        <f t="shared" si="886"/>
        <v>9.1999999999999998E-3</v>
      </c>
      <c r="K2510" s="35">
        <f t="shared" si="880"/>
        <v>185.97287169999998</v>
      </c>
    </row>
    <row r="2511" spans="2:11" x14ac:dyDescent="0.25">
      <c r="B2511" s="35" t="str">
        <f t="shared" si="884"/>
        <v>C2_8_2014</v>
      </c>
      <c r="C2511" s="35" t="s">
        <v>81</v>
      </c>
      <c r="D2511" s="35">
        <f t="shared" ref="D2511:E2511" si="891">D2067</f>
        <v>8</v>
      </c>
      <c r="E2511" s="35">
        <f t="shared" si="891"/>
        <v>2014</v>
      </c>
      <c r="F2511" s="35">
        <v>8.4700000000000011E-2</v>
      </c>
      <c r="G2511" s="35">
        <v>0.92</v>
      </c>
      <c r="H2511" s="35">
        <v>1.36</v>
      </c>
      <c r="I2511" s="35">
        <v>0.01</v>
      </c>
      <c r="J2511" s="43">
        <f t="shared" si="886"/>
        <v>9.1999999999999998E-3</v>
      </c>
      <c r="K2511" s="35">
        <f t="shared" si="880"/>
        <v>185.97287169999998</v>
      </c>
    </row>
    <row r="2512" spans="2:11" x14ac:dyDescent="0.25">
      <c r="B2512" s="35" t="str">
        <f t="shared" si="884"/>
        <v>C2_8_2015</v>
      </c>
      <c r="C2512" s="35" t="s">
        <v>81</v>
      </c>
      <c r="D2512" s="35">
        <f t="shared" ref="D2512:E2512" si="892">D2068</f>
        <v>8</v>
      </c>
      <c r="E2512" s="35">
        <f t="shared" si="892"/>
        <v>2015</v>
      </c>
      <c r="F2512" s="35">
        <v>8.4700000000000011E-2</v>
      </c>
      <c r="G2512" s="35">
        <v>0.92</v>
      </c>
      <c r="H2512" s="35">
        <v>1.36</v>
      </c>
      <c r="I2512" s="35">
        <v>0.01</v>
      </c>
      <c r="J2512" s="43">
        <f t="shared" si="886"/>
        <v>9.1999999999999998E-3</v>
      </c>
      <c r="K2512" s="35">
        <f t="shared" si="880"/>
        <v>185.97287169999998</v>
      </c>
    </row>
    <row r="2513" spans="2:11" x14ac:dyDescent="0.25">
      <c r="B2513" s="35" t="str">
        <f t="shared" si="884"/>
        <v>C2_8_2016</v>
      </c>
      <c r="C2513" s="35" t="s">
        <v>81</v>
      </c>
      <c r="D2513" s="35">
        <f t="shared" ref="D2513:E2513" si="893">D2069</f>
        <v>8</v>
      </c>
      <c r="E2513" s="35">
        <f t="shared" si="893"/>
        <v>2016</v>
      </c>
      <c r="F2513" s="35">
        <v>8.4700000000000011E-2</v>
      </c>
      <c r="G2513" s="35">
        <v>0.92</v>
      </c>
      <c r="H2513" s="35">
        <v>1.36</v>
      </c>
      <c r="I2513" s="35">
        <v>0.01</v>
      </c>
      <c r="J2513" s="43">
        <f t="shared" si="886"/>
        <v>9.1999999999999998E-3</v>
      </c>
      <c r="K2513" s="35">
        <f t="shared" si="880"/>
        <v>185.97287169999998</v>
      </c>
    </row>
    <row r="2514" spans="2:11" x14ac:dyDescent="0.25">
      <c r="B2514" s="35" t="str">
        <f t="shared" si="884"/>
        <v>C2_8_2017</v>
      </c>
      <c r="C2514" s="35" t="s">
        <v>81</v>
      </c>
      <c r="D2514" s="35">
        <f t="shared" ref="D2514:E2514" si="894">D2070</f>
        <v>8</v>
      </c>
      <c r="E2514" s="35">
        <f t="shared" si="894"/>
        <v>2017</v>
      </c>
      <c r="F2514" s="35">
        <v>8.4700000000000011E-2</v>
      </c>
      <c r="G2514" s="35">
        <v>0.92</v>
      </c>
      <c r="H2514" s="35">
        <v>1.36</v>
      </c>
      <c r="I2514" s="35">
        <v>0.01</v>
      </c>
      <c r="J2514" s="43">
        <f t="shared" si="886"/>
        <v>9.1999999999999998E-3</v>
      </c>
      <c r="K2514" s="35">
        <f t="shared" si="880"/>
        <v>185.97287169999998</v>
      </c>
    </row>
    <row r="2515" spans="2:11" x14ac:dyDescent="0.25">
      <c r="B2515" s="35" t="str">
        <f t="shared" si="884"/>
        <v>C2_8_2018</v>
      </c>
      <c r="C2515" s="35" t="s">
        <v>81</v>
      </c>
      <c r="D2515" s="35">
        <f t="shared" ref="D2515:E2515" si="895">D2071</f>
        <v>8</v>
      </c>
      <c r="E2515" s="35">
        <f t="shared" si="895"/>
        <v>2018</v>
      </c>
      <c r="F2515" s="35">
        <v>8.4700000000000011E-2</v>
      </c>
      <c r="G2515" s="35">
        <v>0.92</v>
      </c>
      <c r="H2515" s="35">
        <v>1.36</v>
      </c>
      <c r="I2515" s="35">
        <v>0.01</v>
      </c>
      <c r="J2515" s="43">
        <f t="shared" si="886"/>
        <v>9.1999999999999998E-3</v>
      </c>
      <c r="K2515" s="35">
        <f t="shared" si="880"/>
        <v>185.97287169999998</v>
      </c>
    </row>
    <row r="2516" spans="2:11" x14ac:dyDescent="0.25">
      <c r="B2516" s="35" t="str">
        <f t="shared" si="884"/>
        <v>C2_8_2019</v>
      </c>
      <c r="C2516" s="35" t="s">
        <v>81</v>
      </c>
      <c r="D2516" s="35">
        <f t="shared" ref="D2516:E2516" si="896">D2072</f>
        <v>8</v>
      </c>
      <c r="E2516" s="35">
        <f t="shared" si="896"/>
        <v>2019</v>
      </c>
      <c r="F2516" s="35">
        <v>8.4700000000000011E-2</v>
      </c>
      <c r="G2516" s="35">
        <v>0.92</v>
      </c>
      <c r="H2516" s="35">
        <v>1.36</v>
      </c>
      <c r="I2516" s="35">
        <v>0.01</v>
      </c>
      <c r="J2516" s="43">
        <f t="shared" si="886"/>
        <v>9.1999999999999998E-3</v>
      </c>
      <c r="K2516" s="35">
        <f t="shared" si="880"/>
        <v>185.97287169999998</v>
      </c>
    </row>
    <row r="2517" spans="2:11" x14ac:dyDescent="0.25">
      <c r="B2517" s="35" t="str">
        <f t="shared" si="884"/>
        <v>C2_8_2020</v>
      </c>
      <c r="C2517" s="35" t="s">
        <v>81</v>
      </c>
      <c r="D2517" s="35">
        <f t="shared" ref="D2517:E2517" si="897">D2073</f>
        <v>8</v>
      </c>
      <c r="E2517" s="35">
        <f t="shared" si="897"/>
        <v>2020</v>
      </c>
      <c r="F2517" s="35">
        <v>8.4700000000000011E-2</v>
      </c>
      <c r="G2517" s="35">
        <v>0.92</v>
      </c>
      <c r="H2517" s="35">
        <v>1.36</v>
      </c>
      <c r="I2517" s="35">
        <v>0.01</v>
      </c>
      <c r="J2517" s="43">
        <f t="shared" si="886"/>
        <v>9.1999999999999998E-3</v>
      </c>
      <c r="K2517" s="35">
        <f t="shared" si="880"/>
        <v>185.97287169999998</v>
      </c>
    </row>
    <row r="2518" spans="2:11" x14ac:dyDescent="0.25">
      <c r="B2518" s="35" t="str">
        <f t="shared" si="884"/>
        <v>C2_8_2040</v>
      </c>
      <c r="C2518" s="35" t="s">
        <v>81</v>
      </c>
      <c r="D2518" s="35">
        <f t="shared" ref="D2518:E2518" si="898">D2074</f>
        <v>8</v>
      </c>
      <c r="E2518" s="35">
        <f t="shared" si="898"/>
        <v>2040</v>
      </c>
      <c r="F2518" s="35">
        <v>6.0499999999999998E-2</v>
      </c>
      <c r="G2518" s="35">
        <v>0.92</v>
      </c>
      <c r="H2518" s="35">
        <v>0.27</v>
      </c>
      <c r="I2518" s="35">
        <v>0.01</v>
      </c>
      <c r="J2518" s="43">
        <f t="shared" si="886"/>
        <v>9.1999999999999998E-3</v>
      </c>
      <c r="K2518" s="35">
        <f t="shared" si="880"/>
        <v>185.97287169999998</v>
      </c>
    </row>
    <row r="2519" spans="2:11" x14ac:dyDescent="0.25">
      <c r="B2519" s="35" t="str">
        <f t="shared" si="884"/>
        <v>C2_9_1969</v>
      </c>
      <c r="C2519" s="35" t="s">
        <v>81</v>
      </c>
      <c r="D2519" s="35">
        <f t="shared" ref="D2519:E2519" si="899">D2075</f>
        <v>9</v>
      </c>
      <c r="E2519" s="35">
        <f t="shared" si="899"/>
        <v>1969</v>
      </c>
      <c r="F2519" s="35">
        <v>1.5246</v>
      </c>
      <c r="G2519" s="35">
        <v>4.2</v>
      </c>
      <c r="H2519" s="35">
        <v>14</v>
      </c>
      <c r="I2519" s="35">
        <v>0.74</v>
      </c>
      <c r="J2519" s="43">
        <f t="shared" si="886"/>
        <v>0.68080000000000007</v>
      </c>
      <c r="K2519" s="35">
        <f t="shared" si="880"/>
        <v>185.97287169999998</v>
      </c>
    </row>
    <row r="2520" spans="2:11" x14ac:dyDescent="0.25">
      <c r="B2520" s="35" t="str">
        <f t="shared" si="884"/>
        <v>C2_9_1970</v>
      </c>
      <c r="C2520" s="35" t="s">
        <v>81</v>
      </c>
      <c r="D2520" s="35">
        <f t="shared" ref="D2520:E2520" si="900">D2076</f>
        <v>9</v>
      </c>
      <c r="E2520" s="35">
        <f t="shared" si="900"/>
        <v>1970</v>
      </c>
      <c r="F2520" s="35">
        <v>1.5246</v>
      </c>
      <c r="G2520" s="35">
        <v>4.2</v>
      </c>
      <c r="H2520" s="35">
        <v>14</v>
      </c>
      <c r="I2520" s="35">
        <v>0.74</v>
      </c>
      <c r="J2520" s="43">
        <f t="shared" si="886"/>
        <v>0.68080000000000007</v>
      </c>
      <c r="K2520" s="35">
        <f t="shared" si="880"/>
        <v>185.97287169999998</v>
      </c>
    </row>
    <row r="2521" spans="2:11" x14ac:dyDescent="0.25">
      <c r="B2521" s="35" t="str">
        <f t="shared" si="884"/>
        <v>C2_9_1971</v>
      </c>
      <c r="C2521" s="35" t="s">
        <v>81</v>
      </c>
      <c r="D2521" s="35">
        <f t="shared" ref="D2521:E2521" si="901">D2077</f>
        <v>9</v>
      </c>
      <c r="E2521" s="35">
        <f t="shared" si="901"/>
        <v>1971</v>
      </c>
      <c r="F2521" s="35">
        <v>1.2705</v>
      </c>
      <c r="G2521" s="35">
        <v>4.2</v>
      </c>
      <c r="H2521" s="35">
        <v>13</v>
      </c>
      <c r="I2521" s="35">
        <v>0.63</v>
      </c>
      <c r="J2521" s="43">
        <f t="shared" si="886"/>
        <v>0.5796</v>
      </c>
      <c r="K2521" s="35">
        <f t="shared" si="880"/>
        <v>185.97287169999998</v>
      </c>
    </row>
    <row r="2522" spans="2:11" x14ac:dyDescent="0.25">
      <c r="B2522" s="35" t="str">
        <f t="shared" si="884"/>
        <v>C2_9_1972</v>
      </c>
      <c r="C2522" s="35" t="s">
        <v>81</v>
      </c>
      <c r="D2522" s="35">
        <f t="shared" ref="D2522:E2522" si="902">D2078</f>
        <v>9</v>
      </c>
      <c r="E2522" s="35">
        <f t="shared" si="902"/>
        <v>1972</v>
      </c>
      <c r="F2522" s="35">
        <v>1.2705</v>
      </c>
      <c r="G2522" s="35">
        <v>4.2</v>
      </c>
      <c r="H2522" s="35">
        <v>13</v>
      </c>
      <c r="I2522" s="35">
        <v>0.63</v>
      </c>
      <c r="J2522" s="43">
        <f t="shared" si="886"/>
        <v>0.5796</v>
      </c>
      <c r="K2522" s="35">
        <f t="shared" si="880"/>
        <v>185.97287169999998</v>
      </c>
    </row>
    <row r="2523" spans="2:11" x14ac:dyDescent="0.25">
      <c r="B2523" s="35" t="str">
        <f t="shared" si="884"/>
        <v>C2_9_1973</v>
      </c>
      <c r="C2523" s="35" t="s">
        <v>81</v>
      </c>
      <c r="D2523" s="35">
        <f t="shared" ref="D2523:E2523" si="903">D2079</f>
        <v>9</v>
      </c>
      <c r="E2523" s="35">
        <f t="shared" si="903"/>
        <v>1973</v>
      </c>
      <c r="F2523" s="35">
        <v>1.2705</v>
      </c>
      <c r="G2523" s="35">
        <v>4.2</v>
      </c>
      <c r="H2523" s="35">
        <v>13</v>
      </c>
      <c r="I2523" s="35">
        <v>0.63</v>
      </c>
      <c r="J2523" s="43">
        <f t="shared" si="886"/>
        <v>0.5796</v>
      </c>
      <c r="K2523" s="35">
        <f t="shared" si="880"/>
        <v>185.97287169999998</v>
      </c>
    </row>
    <row r="2524" spans="2:11" x14ac:dyDescent="0.25">
      <c r="B2524" s="35" t="str">
        <f t="shared" si="884"/>
        <v>C2_9_1974</v>
      </c>
      <c r="C2524" s="35" t="s">
        <v>81</v>
      </c>
      <c r="D2524" s="35">
        <f t="shared" ref="D2524:E2524" si="904">D2080</f>
        <v>9</v>
      </c>
      <c r="E2524" s="35">
        <f t="shared" si="904"/>
        <v>1974</v>
      </c>
      <c r="F2524" s="35">
        <v>1.2705</v>
      </c>
      <c r="G2524" s="35">
        <v>4.2</v>
      </c>
      <c r="H2524" s="35">
        <v>13</v>
      </c>
      <c r="I2524" s="35">
        <v>0.63</v>
      </c>
      <c r="J2524" s="43">
        <f t="shared" si="886"/>
        <v>0.5796</v>
      </c>
      <c r="K2524" s="35">
        <f t="shared" si="880"/>
        <v>185.97287169999998</v>
      </c>
    </row>
    <row r="2525" spans="2:11" x14ac:dyDescent="0.25">
      <c r="B2525" s="35" t="str">
        <f t="shared" si="884"/>
        <v>C2_9_1975</v>
      </c>
      <c r="C2525" s="35" t="s">
        <v>81</v>
      </c>
      <c r="D2525" s="35">
        <f t="shared" ref="D2525:E2525" si="905">D2081</f>
        <v>9</v>
      </c>
      <c r="E2525" s="35">
        <f t="shared" si="905"/>
        <v>1975</v>
      </c>
      <c r="F2525" s="35">
        <v>1.2705</v>
      </c>
      <c r="G2525" s="35">
        <v>4.2</v>
      </c>
      <c r="H2525" s="35">
        <v>13</v>
      </c>
      <c r="I2525" s="35">
        <v>0.63</v>
      </c>
      <c r="J2525" s="43">
        <f t="shared" si="886"/>
        <v>0.5796</v>
      </c>
      <c r="K2525" s="35">
        <f t="shared" si="880"/>
        <v>185.97287169999998</v>
      </c>
    </row>
    <row r="2526" spans="2:11" x14ac:dyDescent="0.25">
      <c r="B2526" s="35" t="str">
        <f t="shared" si="884"/>
        <v>C2_9_1976</v>
      </c>
      <c r="C2526" s="35" t="s">
        <v>81</v>
      </c>
      <c r="D2526" s="35">
        <f t="shared" ref="D2526:E2526" si="906">D2082</f>
        <v>9</v>
      </c>
      <c r="E2526" s="35">
        <f t="shared" si="906"/>
        <v>1976</v>
      </c>
      <c r="F2526" s="35">
        <v>1.2705</v>
      </c>
      <c r="G2526" s="35">
        <v>4.2</v>
      </c>
      <c r="H2526" s="35">
        <v>13</v>
      </c>
      <c r="I2526" s="35">
        <v>0.63</v>
      </c>
      <c r="J2526" s="43">
        <f t="shared" si="886"/>
        <v>0.5796</v>
      </c>
      <c r="K2526" s="35">
        <f t="shared" si="880"/>
        <v>185.97287169999998</v>
      </c>
    </row>
    <row r="2527" spans="2:11" x14ac:dyDescent="0.25">
      <c r="B2527" s="35" t="str">
        <f t="shared" si="884"/>
        <v>C2_9_1977</v>
      </c>
      <c r="C2527" s="35" t="s">
        <v>81</v>
      </c>
      <c r="D2527" s="35">
        <f t="shared" ref="D2527:E2527" si="907">D2083</f>
        <v>9</v>
      </c>
      <c r="E2527" s="35">
        <f t="shared" si="907"/>
        <v>1977</v>
      </c>
      <c r="F2527" s="35">
        <v>1.2705</v>
      </c>
      <c r="G2527" s="35">
        <v>4.2</v>
      </c>
      <c r="H2527" s="35">
        <v>13</v>
      </c>
      <c r="I2527" s="35">
        <v>0.63</v>
      </c>
      <c r="J2527" s="43">
        <f t="shared" si="886"/>
        <v>0.5796</v>
      </c>
      <c r="K2527" s="35">
        <f t="shared" si="880"/>
        <v>185.97287169999998</v>
      </c>
    </row>
    <row r="2528" spans="2:11" x14ac:dyDescent="0.25">
      <c r="B2528" s="35" t="str">
        <f t="shared" si="884"/>
        <v>C2_9_1978</v>
      </c>
      <c r="C2528" s="35" t="s">
        <v>81</v>
      </c>
      <c r="D2528" s="35">
        <f t="shared" ref="D2528:E2528" si="908">D2084</f>
        <v>9</v>
      </c>
      <c r="E2528" s="35">
        <f t="shared" si="908"/>
        <v>1978</v>
      </c>
      <c r="F2528" s="35">
        <v>1.2705</v>
      </c>
      <c r="G2528" s="35">
        <v>4.2</v>
      </c>
      <c r="H2528" s="35">
        <v>13</v>
      </c>
      <c r="I2528" s="35">
        <v>0.63</v>
      </c>
      <c r="J2528" s="43">
        <f t="shared" si="886"/>
        <v>0.5796</v>
      </c>
      <c r="K2528" s="35">
        <f t="shared" si="880"/>
        <v>185.97287169999998</v>
      </c>
    </row>
    <row r="2529" spans="2:11" x14ac:dyDescent="0.25">
      <c r="B2529" s="35" t="str">
        <f t="shared" si="884"/>
        <v>C2_9_1979</v>
      </c>
      <c r="C2529" s="35" t="s">
        <v>81</v>
      </c>
      <c r="D2529" s="35">
        <f t="shared" ref="D2529:E2529" si="909">D2085</f>
        <v>9</v>
      </c>
      <c r="E2529" s="35">
        <f t="shared" si="909"/>
        <v>1979</v>
      </c>
      <c r="F2529" s="35">
        <v>1.1495</v>
      </c>
      <c r="G2529" s="35">
        <v>4.2</v>
      </c>
      <c r="H2529" s="35">
        <v>12</v>
      </c>
      <c r="I2529" s="35">
        <v>0.53</v>
      </c>
      <c r="J2529" s="43">
        <f t="shared" si="886"/>
        <v>0.48760000000000003</v>
      </c>
      <c r="K2529" s="35">
        <f t="shared" si="880"/>
        <v>185.97287169999998</v>
      </c>
    </row>
    <row r="2530" spans="2:11" x14ac:dyDescent="0.25">
      <c r="B2530" s="35" t="str">
        <f t="shared" si="884"/>
        <v>C2_9_1980</v>
      </c>
      <c r="C2530" s="35" t="s">
        <v>81</v>
      </c>
      <c r="D2530" s="35">
        <f t="shared" ref="D2530:E2530" si="910">D2086</f>
        <v>9</v>
      </c>
      <c r="E2530" s="35">
        <f t="shared" si="910"/>
        <v>1980</v>
      </c>
      <c r="F2530" s="35">
        <v>1.1495</v>
      </c>
      <c r="G2530" s="35">
        <v>4.2</v>
      </c>
      <c r="H2530" s="35">
        <v>12</v>
      </c>
      <c r="I2530" s="35">
        <v>0.53</v>
      </c>
      <c r="J2530" s="43">
        <f t="shared" si="886"/>
        <v>0.48760000000000003</v>
      </c>
      <c r="K2530" s="35">
        <f t="shared" si="880"/>
        <v>185.97287169999998</v>
      </c>
    </row>
    <row r="2531" spans="2:11" x14ac:dyDescent="0.25">
      <c r="B2531" s="35" t="str">
        <f t="shared" si="884"/>
        <v>C2_9_1981</v>
      </c>
      <c r="C2531" s="35" t="s">
        <v>81</v>
      </c>
      <c r="D2531" s="35">
        <f t="shared" ref="D2531:E2531" si="911">D2087</f>
        <v>9</v>
      </c>
      <c r="E2531" s="35">
        <f t="shared" si="911"/>
        <v>1981</v>
      </c>
      <c r="F2531" s="35">
        <v>1.1495</v>
      </c>
      <c r="G2531" s="35">
        <v>4.2</v>
      </c>
      <c r="H2531" s="35">
        <v>12</v>
      </c>
      <c r="I2531" s="35">
        <v>0.53</v>
      </c>
      <c r="J2531" s="43">
        <f t="shared" si="886"/>
        <v>0.48760000000000003</v>
      </c>
      <c r="K2531" s="35">
        <f t="shared" si="880"/>
        <v>185.97287169999998</v>
      </c>
    </row>
    <row r="2532" spans="2:11" x14ac:dyDescent="0.25">
      <c r="B2532" s="35" t="str">
        <f t="shared" si="884"/>
        <v>C2_9_1982</v>
      </c>
      <c r="C2532" s="35" t="s">
        <v>81</v>
      </c>
      <c r="D2532" s="35">
        <f t="shared" ref="D2532:E2532" si="912">D2088</f>
        <v>9</v>
      </c>
      <c r="E2532" s="35">
        <f t="shared" si="912"/>
        <v>1982</v>
      </c>
      <c r="F2532" s="35">
        <v>1.1495</v>
      </c>
      <c r="G2532" s="35">
        <v>4.2</v>
      </c>
      <c r="H2532" s="35">
        <v>12</v>
      </c>
      <c r="I2532" s="35">
        <v>0.53</v>
      </c>
      <c r="J2532" s="43">
        <f t="shared" si="886"/>
        <v>0.48760000000000003</v>
      </c>
      <c r="K2532" s="35">
        <f t="shared" si="880"/>
        <v>185.97287169999998</v>
      </c>
    </row>
    <row r="2533" spans="2:11" x14ac:dyDescent="0.25">
      <c r="B2533" s="35" t="str">
        <f t="shared" si="884"/>
        <v>C2_9_1983</v>
      </c>
      <c r="C2533" s="35" t="s">
        <v>81</v>
      </c>
      <c r="D2533" s="35">
        <f t="shared" ref="D2533:E2533" si="913">D2089</f>
        <v>9</v>
      </c>
      <c r="E2533" s="35">
        <f t="shared" si="913"/>
        <v>1983</v>
      </c>
      <c r="F2533" s="35">
        <v>1.1495</v>
      </c>
      <c r="G2533" s="35">
        <v>4.2</v>
      </c>
      <c r="H2533" s="35">
        <v>12</v>
      </c>
      <c r="I2533" s="35">
        <v>0.53</v>
      </c>
      <c r="J2533" s="43">
        <f t="shared" si="886"/>
        <v>0.48760000000000003</v>
      </c>
      <c r="K2533" s="35">
        <f t="shared" si="880"/>
        <v>185.97287169999998</v>
      </c>
    </row>
    <row r="2534" spans="2:11" x14ac:dyDescent="0.25">
      <c r="B2534" s="35" t="str">
        <f t="shared" si="884"/>
        <v>C2_9_1984</v>
      </c>
      <c r="C2534" s="35" t="s">
        <v>81</v>
      </c>
      <c r="D2534" s="35">
        <f t="shared" ref="D2534:E2534" si="914">D2090</f>
        <v>9</v>
      </c>
      <c r="E2534" s="35">
        <f t="shared" si="914"/>
        <v>1984</v>
      </c>
      <c r="F2534" s="35">
        <v>1.089</v>
      </c>
      <c r="G2534" s="35">
        <v>4.2</v>
      </c>
      <c r="H2534" s="35">
        <v>11</v>
      </c>
      <c r="I2534" s="35">
        <v>0.53</v>
      </c>
      <c r="J2534" s="43">
        <f t="shared" si="886"/>
        <v>0.48760000000000003</v>
      </c>
      <c r="K2534" s="35">
        <f t="shared" si="880"/>
        <v>185.97287169999998</v>
      </c>
    </row>
    <row r="2535" spans="2:11" x14ac:dyDescent="0.25">
      <c r="B2535" s="35" t="str">
        <f t="shared" si="884"/>
        <v>C2_9_1985</v>
      </c>
      <c r="C2535" s="35" t="s">
        <v>81</v>
      </c>
      <c r="D2535" s="35">
        <f t="shared" ref="D2535:E2535" si="915">D2091</f>
        <v>9</v>
      </c>
      <c r="E2535" s="35">
        <f t="shared" si="915"/>
        <v>1985</v>
      </c>
      <c r="F2535" s="35">
        <v>1.089</v>
      </c>
      <c r="G2535" s="35">
        <v>4.2</v>
      </c>
      <c r="H2535" s="35">
        <v>11</v>
      </c>
      <c r="I2535" s="35">
        <v>0.53</v>
      </c>
      <c r="J2535" s="43">
        <f t="shared" si="886"/>
        <v>0.48760000000000003</v>
      </c>
      <c r="K2535" s="35">
        <f t="shared" si="880"/>
        <v>185.97287169999998</v>
      </c>
    </row>
    <row r="2536" spans="2:11" x14ac:dyDescent="0.25">
      <c r="B2536" s="35" t="str">
        <f t="shared" si="884"/>
        <v>C2_9_1986</v>
      </c>
      <c r="C2536" s="35" t="s">
        <v>81</v>
      </c>
      <c r="D2536" s="35">
        <f t="shared" ref="D2536:E2536" si="916">D2092</f>
        <v>9</v>
      </c>
      <c r="E2536" s="35">
        <f t="shared" si="916"/>
        <v>1986</v>
      </c>
      <c r="F2536" s="35">
        <v>1.089</v>
      </c>
      <c r="G2536" s="35">
        <v>4.2</v>
      </c>
      <c r="H2536" s="35">
        <v>11</v>
      </c>
      <c r="I2536" s="35">
        <v>0.53</v>
      </c>
      <c r="J2536" s="43">
        <f t="shared" si="886"/>
        <v>0.48760000000000003</v>
      </c>
      <c r="K2536" s="35">
        <f t="shared" si="880"/>
        <v>185.97287169999998</v>
      </c>
    </row>
    <row r="2537" spans="2:11" x14ac:dyDescent="0.25">
      <c r="B2537" s="35" t="str">
        <f t="shared" si="884"/>
        <v>C2_9_1987</v>
      </c>
      <c r="C2537" s="35" t="s">
        <v>81</v>
      </c>
      <c r="D2537" s="35">
        <f t="shared" ref="D2537:E2537" si="917">D2093</f>
        <v>9</v>
      </c>
      <c r="E2537" s="35">
        <f t="shared" si="917"/>
        <v>1987</v>
      </c>
      <c r="F2537" s="35">
        <v>1.0164</v>
      </c>
      <c r="G2537" s="35">
        <v>4.0999999999999996</v>
      </c>
      <c r="H2537" s="35">
        <v>11</v>
      </c>
      <c r="I2537" s="35">
        <v>0.53</v>
      </c>
      <c r="J2537" s="43">
        <f t="shared" si="886"/>
        <v>0.48760000000000003</v>
      </c>
      <c r="K2537" s="35">
        <f t="shared" si="880"/>
        <v>185.97287169999998</v>
      </c>
    </row>
    <row r="2538" spans="2:11" x14ac:dyDescent="0.25">
      <c r="B2538" s="35" t="str">
        <f t="shared" si="884"/>
        <v>C2_9_1988</v>
      </c>
      <c r="C2538" s="35" t="s">
        <v>81</v>
      </c>
      <c r="D2538" s="35">
        <f t="shared" ref="D2538:E2538" si="918">D2094</f>
        <v>9</v>
      </c>
      <c r="E2538" s="35">
        <f t="shared" si="918"/>
        <v>1988</v>
      </c>
      <c r="F2538" s="35">
        <v>1.0164</v>
      </c>
      <c r="G2538" s="35">
        <v>4.0999999999999996</v>
      </c>
      <c r="H2538" s="35">
        <v>11</v>
      </c>
      <c r="I2538" s="35">
        <v>0.53</v>
      </c>
      <c r="J2538" s="43">
        <f t="shared" si="886"/>
        <v>0.48760000000000003</v>
      </c>
      <c r="K2538" s="35">
        <f t="shared" si="880"/>
        <v>185.97287169999998</v>
      </c>
    </row>
    <row r="2539" spans="2:11" x14ac:dyDescent="0.25">
      <c r="B2539" s="35" t="str">
        <f t="shared" si="884"/>
        <v>C2_9_1989</v>
      </c>
      <c r="C2539" s="35" t="s">
        <v>81</v>
      </c>
      <c r="D2539" s="35">
        <f t="shared" ref="D2539:E2539" si="919">D2095</f>
        <v>9</v>
      </c>
      <c r="E2539" s="35">
        <f t="shared" si="919"/>
        <v>1989</v>
      </c>
      <c r="F2539" s="35">
        <v>1.0164</v>
      </c>
      <c r="G2539" s="35">
        <v>4.0999999999999996</v>
      </c>
      <c r="H2539" s="35">
        <v>11</v>
      </c>
      <c r="I2539" s="35">
        <v>0.53</v>
      </c>
      <c r="J2539" s="43">
        <f t="shared" si="886"/>
        <v>0.48760000000000003</v>
      </c>
      <c r="K2539" s="35">
        <f t="shared" si="880"/>
        <v>185.97287169999998</v>
      </c>
    </row>
    <row r="2540" spans="2:11" x14ac:dyDescent="0.25">
      <c r="B2540" s="35" t="str">
        <f t="shared" si="884"/>
        <v>C2_9_1990</v>
      </c>
      <c r="C2540" s="35" t="s">
        <v>81</v>
      </c>
      <c r="D2540" s="35">
        <f t="shared" ref="D2540:E2540" si="920">D2096</f>
        <v>9</v>
      </c>
      <c r="E2540" s="35">
        <f t="shared" si="920"/>
        <v>1990</v>
      </c>
      <c r="F2540" s="35">
        <v>1.0164</v>
      </c>
      <c r="G2540" s="35">
        <v>4.0999999999999996</v>
      </c>
      <c r="H2540" s="35">
        <v>11</v>
      </c>
      <c r="I2540" s="35">
        <v>0.53</v>
      </c>
      <c r="J2540" s="43">
        <f t="shared" si="886"/>
        <v>0.48760000000000003</v>
      </c>
      <c r="K2540" s="35">
        <f t="shared" si="880"/>
        <v>185.97287169999998</v>
      </c>
    </row>
    <row r="2541" spans="2:11" x14ac:dyDescent="0.25">
      <c r="B2541" s="35" t="str">
        <f t="shared" si="884"/>
        <v>C2_9_1991</v>
      </c>
      <c r="C2541" s="35" t="s">
        <v>81</v>
      </c>
      <c r="D2541" s="35">
        <f t="shared" ref="D2541:E2541" si="921">D2097</f>
        <v>9</v>
      </c>
      <c r="E2541" s="35">
        <f t="shared" si="921"/>
        <v>1991</v>
      </c>
      <c r="F2541" s="35">
        <v>1.0164</v>
      </c>
      <c r="G2541" s="35">
        <v>4.0999999999999996</v>
      </c>
      <c r="H2541" s="35">
        <v>11</v>
      </c>
      <c r="I2541" s="35">
        <v>0.53</v>
      </c>
      <c r="J2541" s="43">
        <f t="shared" si="886"/>
        <v>0.48760000000000003</v>
      </c>
      <c r="K2541" s="35">
        <f t="shared" si="880"/>
        <v>185.97287169999998</v>
      </c>
    </row>
    <row r="2542" spans="2:11" x14ac:dyDescent="0.25">
      <c r="B2542" s="35" t="str">
        <f t="shared" si="884"/>
        <v>C2_9_1992</v>
      </c>
      <c r="C2542" s="35" t="s">
        <v>81</v>
      </c>
      <c r="D2542" s="35">
        <f t="shared" ref="D2542:E2542" si="922">D2098</f>
        <v>9</v>
      </c>
      <c r="E2542" s="35">
        <f t="shared" si="922"/>
        <v>1992</v>
      </c>
      <c r="F2542" s="35">
        <v>1.0164</v>
      </c>
      <c r="G2542" s="35">
        <v>4.0999999999999996</v>
      </c>
      <c r="H2542" s="35">
        <v>11</v>
      </c>
      <c r="I2542" s="35">
        <v>0.53</v>
      </c>
      <c r="J2542" s="43">
        <f t="shared" si="886"/>
        <v>0.48760000000000003</v>
      </c>
      <c r="K2542" s="35">
        <f t="shared" si="880"/>
        <v>185.97287169999998</v>
      </c>
    </row>
    <row r="2543" spans="2:11" x14ac:dyDescent="0.25">
      <c r="B2543" s="35" t="str">
        <f t="shared" si="884"/>
        <v>C2_9_1993</v>
      </c>
      <c r="C2543" s="35" t="s">
        <v>81</v>
      </c>
      <c r="D2543" s="35">
        <f t="shared" ref="D2543:E2543" si="923">D2099</f>
        <v>9</v>
      </c>
      <c r="E2543" s="35">
        <f t="shared" si="923"/>
        <v>1993</v>
      </c>
      <c r="F2543" s="35">
        <v>1.0164</v>
      </c>
      <c r="G2543" s="35">
        <v>4.0999999999999996</v>
      </c>
      <c r="H2543" s="35">
        <v>11</v>
      </c>
      <c r="I2543" s="35">
        <v>0.53</v>
      </c>
      <c r="J2543" s="43">
        <f t="shared" si="886"/>
        <v>0.48760000000000003</v>
      </c>
      <c r="K2543" s="35">
        <f t="shared" si="880"/>
        <v>185.97287169999998</v>
      </c>
    </row>
    <row r="2544" spans="2:11" x14ac:dyDescent="0.25">
      <c r="B2544" s="35" t="str">
        <f t="shared" si="884"/>
        <v>C2_9_1994</v>
      </c>
      <c r="C2544" s="35" t="s">
        <v>81</v>
      </c>
      <c r="D2544" s="35">
        <f t="shared" ref="D2544:E2544" si="924">D2100</f>
        <v>9</v>
      </c>
      <c r="E2544" s="35">
        <f t="shared" si="924"/>
        <v>1994</v>
      </c>
      <c r="F2544" s="35">
        <v>1.0164</v>
      </c>
      <c r="G2544" s="35">
        <v>4.0999999999999996</v>
      </c>
      <c r="H2544" s="35">
        <v>11</v>
      </c>
      <c r="I2544" s="35">
        <v>0.53</v>
      </c>
      <c r="J2544" s="43">
        <f t="shared" si="886"/>
        <v>0.48760000000000003</v>
      </c>
      <c r="K2544" s="35">
        <f t="shared" si="880"/>
        <v>185.97287169999998</v>
      </c>
    </row>
    <row r="2545" spans="2:11" x14ac:dyDescent="0.25">
      <c r="B2545" s="35" t="str">
        <f t="shared" si="884"/>
        <v>C2_9_1995</v>
      </c>
      <c r="C2545" s="35" t="s">
        <v>81</v>
      </c>
      <c r="D2545" s="35">
        <f t="shared" ref="D2545:E2545" si="925">D2101</f>
        <v>9</v>
      </c>
      <c r="E2545" s="35">
        <f t="shared" si="925"/>
        <v>1995</v>
      </c>
      <c r="F2545" s="35">
        <v>1.0164</v>
      </c>
      <c r="G2545" s="35">
        <v>4.0999999999999996</v>
      </c>
      <c r="H2545" s="35">
        <v>11</v>
      </c>
      <c r="I2545" s="35">
        <v>0.53</v>
      </c>
      <c r="J2545" s="43">
        <f t="shared" si="886"/>
        <v>0.48760000000000003</v>
      </c>
      <c r="K2545" s="35">
        <f t="shared" si="880"/>
        <v>185.97287169999998</v>
      </c>
    </row>
    <row r="2546" spans="2:11" x14ac:dyDescent="0.25">
      <c r="B2546" s="35" t="str">
        <f t="shared" si="884"/>
        <v>C2_9_1996</v>
      </c>
      <c r="C2546" s="35" t="s">
        <v>81</v>
      </c>
      <c r="D2546" s="35">
        <f t="shared" ref="D2546:E2546" si="926">D2102</f>
        <v>9</v>
      </c>
      <c r="E2546" s="35">
        <f t="shared" si="926"/>
        <v>1996</v>
      </c>
      <c r="F2546" s="35">
        <v>1.0164</v>
      </c>
      <c r="G2546" s="35">
        <v>4.0999999999999996</v>
      </c>
      <c r="H2546" s="35">
        <v>11</v>
      </c>
      <c r="I2546" s="35">
        <v>0.53</v>
      </c>
      <c r="J2546" s="43">
        <f t="shared" si="886"/>
        <v>0.48760000000000003</v>
      </c>
      <c r="K2546" s="35">
        <f t="shared" si="880"/>
        <v>185.97287169999998</v>
      </c>
    </row>
    <row r="2547" spans="2:11" x14ac:dyDescent="0.25">
      <c r="B2547" s="35" t="str">
        <f t="shared" si="884"/>
        <v>C2_9_1997</v>
      </c>
      <c r="C2547" s="35" t="s">
        <v>81</v>
      </c>
      <c r="D2547" s="35">
        <f t="shared" ref="D2547:E2547" si="927">D2103</f>
        <v>9</v>
      </c>
      <c r="E2547" s="35">
        <f t="shared" si="927"/>
        <v>1997</v>
      </c>
      <c r="F2547" s="35">
        <v>1.0164</v>
      </c>
      <c r="G2547" s="35">
        <v>4.0999999999999996</v>
      </c>
      <c r="H2547" s="35">
        <v>11</v>
      </c>
      <c r="I2547" s="35">
        <v>0.53</v>
      </c>
      <c r="J2547" s="43">
        <f t="shared" si="886"/>
        <v>0.48760000000000003</v>
      </c>
      <c r="K2547" s="35">
        <f t="shared" si="880"/>
        <v>185.97287169999998</v>
      </c>
    </row>
    <row r="2548" spans="2:11" x14ac:dyDescent="0.25">
      <c r="B2548" s="35" t="str">
        <f t="shared" si="884"/>
        <v>C2_9_1998</v>
      </c>
      <c r="C2548" s="35" t="s">
        <v>81</v>
      </c>
      <c r="D2548" s="35">
        <f t="shared" ref="D2548:E2548" si="928">D2104</f>
        <v>9</v>
      </c>
      <c r="E2548" s="35">
        <f t="shared" si="928"/>
        <v>1998</v>
      </c>
      <c r="F2548" s="35">
        <v>1.0164</v>
      </c>
      <c r="G2548" s="35">
        <v>4.0999999999999996</v>
      </c>
      <c r="H2548" s="35">
        <v>11</v>
      </c>
      <c r="I2548" s="35">
        <v>0.53</v>
      </c>
      <c r="J2548" s="43">
        <f t="shared" si="886"/>
        <v>0.48760000000000003</v>
      </c>
      <c r="K2548" s="35">
        <f t="shared" si="880"/>
        <v>185.97287169999998</v>
      </c>
    </row>
    <row r="2549" spans="2:11" x14ac:dyDescent="0.25">
      <c r="B2549" s="35" t="str">
        <f t="shared" si="884"/>
        <v>C2_9_1999</v>
      </c>
      <c r="C2549" s="35" t="s">
        <v>81</v>
      </c>
      <c r="D2549" s="35">
        <f t="shared" ref="D2549:E2549" si="929">D2105</f>
        <v>9</v>
      </c>
      <c r="E2549" s="35">
        <f t="shared" si="929"/>
        <v>1999</v>
      </c>
      <c r="F2549" s="35">
        <v>0.82280000000000009</v>
      </c>
      <c r="G2549" s="35">
        <v>2.7</v>
      </c>
      <c r="H2549" s="35">
        <v>8.17</v>
      </c>
      <c r="I2549" s="35">
        <v>0.38</v>
      </c>
      <c r="J2549" s="43">
        <f t="shared" si="886"/>
        <v>0.34960000000000002</v>
      </c>
      <c r="K2549" s="35">
        <f t="shared" si="880"/>
        <v>185.97287169999998</v>
      </c>
    </row>
    <row r="2550" spans="2:11" x14ac:dyDescent="0.25">
      <c r="B2550" s="35" t="str">
        <f t="shared" si="884"/>
        <v>C2_9_2000</v>
      </c>
      <c r="C2550" s="35" t="s">
        <v>81</v>
      </c>
      <c r="D2550" s="35">
        <f t="shared" ref="D2550:E2550" si="930">D2106</f>
        <v>9</v>
      </c>
      <c r="E2550" s="35">
        <f t="shared" si="930"/>
        <v>2000</v>
      </c>
      <c r="F2550" s="35">
        <v>0.82280000000000009</v>
      </c>
      <c r="G2550" s="35">
        <v>2.7</v>
      </c>
      <c r="H2550" s="35">
        <v>8.17</v>
      </c>
      <c r="I2550" s="35">
        <v>0.38</v>
      </c>
      <c r="J2550" s="43">
        <f t="shared" si="886"/>
        <v>0.34960000000000002</v>
      </c>
      <c r="K2550" s="35">
        <f t="shared" si="880"/>
        <v>185.97287169999998</v>
      </c>
    </row>
    <row r="2551" spans="2:11" x14ac:dyDescent="0.25">
      <c r="B2551" s="35" t="str">
        <f t="shared" si="884"/>
        <v>C2_9_2001</v>
      </c>
      <c r="C2551" s="35" t="s">
        <v>81</v>
      </c>
      <c r="D2551" s="35">
        <f t="shared" ref="D2551:E2551" si="931">D2107</f>
        <v>9</v>
      </c>
      <c r="E2551" s="35">
        <f t="shared" si="931"/>
        <v>2001</v>
      </c>
      <c r="F2551" s="35">
        <v>0.82280000000000009</v>
      </c>
      <c r="G2551" s="35">
        <v>2.7</v>
      </c>
      <c r="H2551" s="35">
        <v>8.17</v>
      </c>
      <c r="I2551" s="35">
        <v>0.38</v>
      </c>
      <c r="J2551" s="43">
        <f t="shared" si="886"/>
        <v>0.34960000000000002</v>
      </c>
      <c r="K2551" s="35">
        <f t="shared" si="880"/>
        <v>185.97287169999998</v>
      </c>
    </row>
    <row r="2552" spans="2:11" x14ac:dyDescent="0.25">
      <c r="B2552" s="35" t="str">
        <f t="shared" si="884"/>
        <v>C2_9_2002</v>
      </c>
      <c r="C2552" s="35" t="s">
        <v>81</v>
      </c>
      <c r="D2552" s="35">
        <f t="shared" ref="D2552:E2552" si="932">D2108</f>
        <v>9</v>
      </c>
      <c r="E2552" s="35">
        <f t="shared" si="932"/>
        <v>2002</v>
      </c>
      <c r="F2552" s="35">
        <v>0.82280000000000009</v>
      </c>
      <c r="G2552" s="35">
        <v>2.7</v>
      </c>
      <c r="H2552" s="35">
        <v>8.17</v>
      </c>
      <c r="I2552" s="35">
        <v>0.38</v>
      </c>
      <c r="J2552" s="43">
        <f t="shared" si="886"/>
        <v>0.34960000000000002</v>
      </c>
      <c r="K2552" s="35">
        <f t="shared" si="880"/>
        <v>185.97287169999998</v>
      </c>
    </row>
    <row r="2553" spans="2:11" x14ac:dyDescent="0.25">
      <c r="B2553" s="35" t="str">
        <f t="shared" si="884"/>
        <v>C2_9_2003</v>
      </c>
      <c r="C2553" s="35" t="s">
        <v>81</v>
      </c>
      <c r="D2553" s="35">
        <f t="shared" ref="D2553:E2553" si="933">D2109</f>
        <v>9</v>
      </c>
      <c r="E2553" s="35">
        <f t="shared" si="933"/>
        <v>2003</v>
      </c>
      <c r="F2553" s="35">
        <v>0.82280000000000009</v>
      </c>
      <c r="G2553" s="35">
        <v>2.7</v>
      </c>
      <c r="H2553" s="35">
        <v>8.17</v>
      </c>
      <c r="I2553" s="35">
        <v>0.38</v>
      </c>
      <c r="J2553" s="43">
        <f t="shared" si="886"/>
        <v>0.34960000000000002</v>
      </c>
      <c r="K2553" s="35">
        <f t="shared" si="880"/>
        <v>185.97287169999998</v>
      </c>
    </row>
    <row r="2554" spans="2:11" x14ac:dyDescent="0.25">
      <c r="B2554" s="35" t="str">
        <f t="shared" si="884"/>
        <v>C2_9_2004</v>
      </c>
      <c r="C2554" s="35" t="s">
        <v>81</v>
      </c>
      <c r="D2554" s="35">
        <f t="shared" ref="D2554:E2554" si="934">D2110</f>
        <v>9</v>
      </c>
      <c r="E2554" s="35">
        <f t="shared" si="934"/>
        <v>2004</v>
      </c>
      <c r="F2554" s="35">
        <v>0.82280000000000009</v>
      </c>
      <c r="G2554" s="35">
        <v>2.7</v>
      </c>
      <c r="H2554" s="35">
        <v>8.17</v>
      </c>
      <c r="I2554" s="35">
        <v>0.38</v>
      </c>
      <c r="J2554" s="43">
        <f t="shared" si="886"/>
        <v>0.34960000000000002</v>
      </c>
      <c r="K2554" s="35">
        <f t="shared" si="880"/>
        <v>185.97287169999998</v>
      </c>
    </row>
    <row r="2555" spans="2:11" x14ac:dyDescent="0.25">
      <c r="B2555" s="35" t="str">
        <f t="shared" si="884"/>
        <v>C2_9_2005</v>
      </c>
      <c r="C2555" s="35" t="s">
        <v>81</v>
      </c>
      <c r="D2555" s="35">
        <f t="shared" ref="D2555:E2555" si="935">D2111</f>
        <v>9</v>
      </c>
      <c r="E2555" s="35">
        <f t="shared" si="935"/>
        <v>2005</v>
      </c>
      <c r="F2555" s="35">
        <v>0.38719999999999999</v>
      </c>
      <c r="G2555" s="35">
        <v>0.92</v>
      </c>
      <c r="H2555" s="35">
        <v>6.25</v>
      </c>
      <c r="I2555" s="35">
        <v>0.15</v>
      </c>
      <c r="J2555" s="43">
        <f t="shared" si="886"/>
        <v>0.13800000000000001</v>
      </c>
      <c r="K2555" s="35">
        <f t="shared" si="880"/>
        <v>185.97287169999998</v>
      </c>
    </row>
    <row r="2556" spans="2:11" x14ac:dyDescent="0.25">
      <c r="B2556" s="35" t="str">
        <f t="shared" si="884"/>
        <v>C2_9_2006</v>
      </c>
      <c r="C2556" s="35" t="s">
        <v>81</v>
      </c>
      <c r="D2556" s="35">
        <f t="shared" ref="D2556:E2556" si="936">D2112</f>
        <v>9</v>
      </c>
      <c r="E2556" s="35">
        <f t="shared" si="936"/>
        <v>2006</v>
      </c>
      <c r="F2556" s="35">
        <v>0.22989999999999999</v>
      </c>
      <c r="G2556" s="35">
        <v>0.92</v>
      </c>
      <c r="H2556" s="35">
        <v>4.95</v>
      </c>
      <c r="I2556" s="35">
        <v>0.12</v>
      </c>
      <c r="J2556" s="43">
        <f t="shared" si="886"/>
        <v>0.1104</v>
      </c>
      <c r="K2556" s="35">
        <f t="shared" si="880"/>
        <v>185.97287169999998</v>
      </c>
    </row>
    <row r="2557" spans="2:11" x14ac:dyDescent="0.25">
      <c r="B2557" s="35" t="str">
        <f t="shared" si="884"/>
        <v>C2_9_2007</v>
      </c>
      <c r="C2557" s="35" t="s">
        <v>81</v>
      </c>
      <c r="D2557" s="35">
        <f t="shared" ref="D2557:E2557" si="937">D2113</f>
        <v>9</v>
      </c>
      <c r="E2557" s="35">
        <f t="shared" si="937"/>
        <v>2007</v>
      </c>
      <c r="F2557" s="35">
        <v>0.16940000000000002</v>
      </c>
      <c r="G2557" s="35">
        <v>0.92</v>
      </c>
      <c r="H2557" s="35">
        <v>4.51</v>
      </c>
      <c r="I2557" s="35">
        <v>0.11</v>
      </c>
      <c r="J2557" s="43">
        <f t="shared" si="886"/>
        <v>0.1012</v>
      </c>
      <c r="K2557" s="35">
        <f t="shared" si="880"/>
        <v>185.97287169999998</v>
      </c>
    </row>
    <row r="2558" spans="2:11" x14ac:dyDescent="0.25">
      <c r="B2558" s="35" t="str">
        <f t="shared" si="884"/>
        <v>C2_9_2008</v>
      </c>
      <c r="C2558" s="35" t="s">
        <v>81</v>
      </c>
      <c r="D2558" s="35">
        <f t="shared" ref="D2558:E2558" si="938">D2114</f>
        <v>9</v>
      </c>
      <c r="E2558" s="35">
        <f t="shared" si="938"/>
        <v>2008</v>
      </c>
      <c r="F2558" s="35">
        <v>0.16940000000000002</v>
      </c>
      <c r="G2558" s="35">
        <v>0.92</v>
      </c>
      <c r="H2558" s="35">
        <v>4.51</v>
      </c>
      <c r="I2558" s="35">
        <v>0.11</v>
      </c>
      <c r="J2558" s="43">
        <f t="shared" si="886"/>
        <v>0.1012</v>
      </c>
      <c r="K2558" s="35">
        <f t="shared" si="880"/>
        <v>185.97287169999998</v>
      </c>
    </row>
    <row r="2559" spans="2:11" x14ac:dyDescent="0.25">
      <c r="B2559" s="35" t="str">
        <f t="shared" si="884"/>
        <v>C2_9_2009</v>
      </c>
      <c r="C2559" s="35" t="s">
        <v>81</v>
      </c>
      <c r="D2559" s="35">
        <f t="shared" ref="D2559:E2559" si="939">D2115</f>
        <v>9</v>
      </c>
      <c r="E2559" s="35">
        <f t="shared" si="939"/>
        <v>2009</v>
      </c>
      <c r="F2559" s="35">
        <v>0.1452</v>
      </c>
      <c r="G2559" s="35">
        <v>0.92</v>
      </c>
      <c r="H2559" s="35">
        <v>4.29</v>
      </c>
      <c r="I2559" s="35">
        <v>0.11</v>
      </c>
      <c r="J2559" s="43">
        <f t="shared" si="886"/>
        <v>0.1012</v>
      </c>
      <c r="K2559" s="35">
        <f t="shared" si="880"/>
        <v>185.97287169999998</v>
      </c>
    </row>
    <row r="2560" spans="2:11" x14ac:dyDescent="0.25">
      <c r="B2560" s="35" t="str">
        <f t="shared" si="884"/>
        <v>C2_9_2010</v>
      </c>
      <c r="C2560" s="35" t="s">
        <v>81</v>
      </c>
      <c r="D2560" s="35">
        <f t="shared" ref="D2560:E2560" si="940">D2116</f>
        <v>9</v>
      </c>
      <c r="E2560" s="35">
        <f t="shared" si="940"/>
        <v>2010</v>
      </c>
      <c r="F2560" s="35">
        <v>0.121</v>
      </c>
      <c r="G2560" s="35">
        <v>0.92</v>
      </c>
      <c r="H2560" s="35">
        <v>4.08</v>
      </c>
      <c r="I2560" s="35">
        <v>0.11</v>
      </c>
      <c r="J2560" s="43">
        <f t="shared" si="886"/>
        <v>0.1012</v>
      </c>
      <c r="K2560" s="35">
        <f t="shared" si="880"/>
        <v>185.97287169999998</v>
      </c>
    </row>
    <row r="2561" spans="2:11" x14ac:dyDescent="0.25">
      <c r="B2561" s="35" t="str">
        <f t="shared" si="884"/>
        <v>C2_9_2011</v>
      </c>
      <c r="C2561" s="35" t="s">
        <v>81</v>
      </c>
      <c r="D2561" s="35">
        <f t="shared" ref="D2561:E2561" si="941">D2117</f>
        <v>9</v>
      </c>
      <c r="E2561" s="35">
        <f t="shared" si="941"/>
        <v>2011</v>
      </c>
      <c r="F2561" s="35">
        <v>0.121</v>
      </c>
      <c r="G2561" s="35">
        <v>0.92</v>
      </c>
      <c r="H2561" s="35">
        <v>4.08</v>
      </c>
      <c r="I2561" s="35">
        <v>0.11</v>
      </c>
      <c r="J2561" s="43">
        <f t="shared" si="886"/>
        <v>0.1012</v>
      </c>
      <c r="K2561" s="35">
        <f t="shared" si="880"/>
        <v>185.97287169999998</v>
      </c>
    </row>
    <row r="2562" spans="2:11" x14ac:dyDescent="0.25">
      <c r="B2562" s="35" t="str">
        <f t="shared" si="884"/>
        <v>C2_9_2012</v>
      </c>
      <c r="C2562" s="35" t="s">
        <v>81</v>
      </c>
      <c r="D2562" s="35">
        <f t="shared" ref="D2562:E2562" si="942">D2118</f>
        <v>9</v>
      </c>
      <c r="E2562" s="35">
        <f t="shared" si="942"/>
        <v>2012</v>
      </c>
      <c r="F2562" s="35">
        <v>0.121</v>
      </c>
      <c r="G2562" s="35">
        <v>0.92</v>
      </c>
      <c r="H2562" s="35">
        <v>4.08</v>
      </c>
      <c r="I2562" s="35">
        <v>0.11</v>
      </c>
      <c r="J2562" s="43">
        <f t="shared" si="886"/>
        <v>0.1012</v>
      </c>
      <c r="K2562" s="35">
        <f t="shared" si="880"/>
        <v>185.97287169999998</v>
      </c>
    </row>
    <row r="2563" spans="2:11" x14ac:dyDescent="0.25">
      <c r="B2563" s="35" t="str">
        <f t="shared" si="884"/>
        <v>C2_9_2013</v>
      </c>
      <c r="C2563" s="35" t="s">
        <v>81</v>
      </c>
      <c r="D2563" s="35">
        <f t="shared" ref="D2563:E2563" si="943">D2119</f>
        <v>9</v>
      </c>
      <c r="E2563" s="35">
        <f t="shared" si="943"/>
        <v>2013</v>
      </c>
      <c r="F2563" s="35">
        <v>0.121</v>
      </c>
      <c r="G2563" s="35">
        <v>0.92</v>
      </c>
      <c r="H2563" s="35">
        <v>4.08</v>
      </c>
      <c r="I2563" s="35">
        <v>0.11</v>
      </c>
      <c r="J2563" s="43">
        <f t="shared" si="886"/>
        <v>0.1012</v>
      </c>
      <c r="K2563" s="35">
        <f t="shared" si="880"/>
        <v>185.97287169999998</v>
      </c>
    </row>
    <row r="2564" spans="2:11" x14ac:dyDescent="0.25">
      <c r="B2564" s="35" t="str">
        <f t="shared" si="884"/>
        <v>C2_9_2014</v>
      </c>
      <c r="C2564" s="35" t="s">
        <v>81</v>
      </c>
      <c r="D2564" s="35">
        <f t="shared" ref="D2564:E2564" si="944">D2120</f>
        <v>9</v>
      </c>
      <c r="E2564" s="35">
        <f t="shared" si="944"/>
        <v>2014</v>
      </c>
      <c r="F2564" s="35">
        <v>8.4700000000000011E-2</v>
      </c>
      <c r="G2564" s="35">
        <v>0.92</v>
      </c>
      <c r="H2564" s="35">
        <v>2.36</v>
      </c>
      <c r="I2564" s="35">
        <v>0.06</v>
      </c>
      <c r="J2564" s="43">
        <f t="shared" si="886"/>
        <v>5.5199999999999999E-2</v>
      </c>
      <c r="K2564" s="35">
        <f t="shared" si="880"/>
        <v>185.97287169999998</v>
      </c>
    </row>
    <row r="2565" spans="2:11" x14ac:dyDescent="0.25">
      <c r="B2565" s="35" t="str">
        <f t="shared" si="884"/>
        <v>C2_9_2015</v>
      </c>
      <c r="C2565" s="35" t="s">
        <v>81</v>
      </c>
      <c r="D2565" s="35">
        <f t="shared" ref="D2565:E2565" si="945">D2121</f>
        <v>9</v>
      </c>
      <c r="E2565" s="35">
        <f t="shared" si="945"/>
        <v>2015</v>
      </c>
      <c r="F2565" s="35">
        <v>8.4700000000000011E-2</v>
      </c>
      <c r="G2565" s="35">
        <v>0.92</v>
      </c>
      <c r="H2565" s="35">
        <v>2.36</v>
      </c>
      <c r="I2565" s="35">
        <v>0.06</v>
      </c>
      <c r="J2565" s="43">
        <f t="shared" si="886"/>
        <v>5.5199999999999999E-2</v>
      </c>
      <c r="K2565" s="35">
        <f t="shared" si="880"/>
        <v>185.97287169999998</v>
      </c>
    </row>
    <row r="2566" spans="2:11" x14ac:dyDescent="0.25">
      <c r="B2566" s="35" t="str">
        <f t="shared" si="884"/>
        <v>C2_9_2016</v>
      </c>
      <c r="C2566" s="35" t="s">
        <v>81</v>
      </c>
      <c r="D2566" s="35">
        <f t="shared" ref="D2566:E2566" si="946">D2122</f>
        <v>9</v>
      </c>
      <c r="E2566" s="35">
        <f t="shared" si="946"/>
        <v>2016</v>
      </c>
      <c r="F2566" s="35">
        <v>8.4700000000000011E-2</v>
      </c>
      <c r="G2566" s="35">
        <v>0.92</v>
      </c>
      <c r="H2566" s="35">
        <v>2.36</v>
      </c>
      <c r="I2566" s="35">
        <v>0.06</v>
      </c>
      <c r="J2566" s="43">
        <f t="shared" si="886"/>
        <v>5.5199999999999999E-2</v>
      </c>
      <c r="K2566" s="35">
        <f t="shared" ref="K2566:K2624" si="947">K2122</f>
        <v>185.97287169999998</v>
      </c>
    </row>
    <row r="2567" spans="2:11" x14ac:dyDescent="0.25">
      <c r="B2567" s="35" t="str">
        <f t="shared" si="884"/>
        <v>C2_9_2017</v>
      </c>
      <c r="C2567" s="35" t="s">
        <v>81</v>
      </c>
      <c r="D2567" s="35">
        <f t="shared" ref="D2567:E2567" si="948">D2123</f>
        <v>9</v>
      </c>
      <c r="E2567" s="35">
        <f t="shared" si="948"/>
        <v>2017</v>
      </c>
      <c r="F2567" s="35">
        <v>8.4700000000000011E-2</v>
      </c>
      <c r="G2567" s="35">
        <v>0.92</v>
      </c>
      <c r="H2567" s="35">
        <v>2.36</v>
      </c>
      <c r="I2567" s="35">
        <v>0.06</v>
      </c>
      <c r="J2567" s="43">
        <f t="shared" si="886"/>
        <v>5.5199999999999999E-2</v>
      </c>
      <c r="K2567" s="35">
        <f t="shared" si="947"/>
        <v>185.97287169999998</v>
      </c>
    </row>
    <row r="2568" spans="2:11" x14ac:dyDescent="0.25">
      <c r="B2568" s="35" t="str">
        <f t="shared" si="884"/>
        <v>C2_9_2018</v>
      </c>
      <c r="C2568" s="35" t="s">
        <v>81</v>
      </c>
      <c r="D2568" s="35">
        <f t="shared" ref="D2568:E2568" si="949">D2124</f>
        <v>9</v>
      </c>
      <c r="E2568" s="35">
        <f t="shared" si="949"/>
        <v>2018</v>
      </c>
      <c r="F2568" s="35">
        <v>8.4700000000000011E-2</v>
      </c>
      <c r="G2568" s="35">
        <v>0.92</v>
      </c>
      <c r="H2568" s="35">
        <v>2.36</v>
      </c>
      <c r="I2568" s="35">
        <v>0.06</v>
      </c>
      <c r="J2568" s="43">
        <f t="shared" si="886"/>
        <v>5.5199999999999999E-2</v>
      </c>
      <c r="K2568" s="35">
        <f t="shared" si="947"/>
        <v>185.97287169999998</v>
      </c>
    </row>
    <row r="2569" spans="2:11" x14ac:dyDescent="0.25">
      <c r="B2569" s="35" t="str">
        <f t="shared" si="884"/>
        <v>C2_9_2019</v>
      </c>
      <c r="C2569" s="35" t="s">
        <v>81</v>
      </c>
      <c r="D2569" s="35">
        <f t="shared" ref="D2569:E2569" si="950">D2125</f>
        <v>9</v>
      </c>
      <c r="E2569" s="35">
        <f t="shared" si="950"/>
        <v>2019</v>
      </c>
      <c r="F2569" s="35">
        <v>8.4700000000000011E-2</v>
      </c>
      <c r="G2569" s="35">
        <v>0.92</v>
      </c>
      <c r="H2569" s="35">
        <v>2.36</v>
      </c>
      <c r="I2569" s="35">
        <v>0.06</v>
      </c>
      <c r="J2569" s="43">
        <f t="shared" si="886"/>
        <v>5.5199999999999999E-2</v>
      </c>
      <c r="K2569" s="35">
        <f t="shared" si="947"/>
        <v>185.97287169999998</v>
      </c>
    </row>
    <row r="2570" spans="2:11" x14ac:dyDescent="0.25">
      <c r="B2570" s="35" t="str">
        <f t="shared" ref="B2570:B2624" si="951">C2570&amp;"_"&amp;D2570&amp;"_"&amp;E2570</f>
        <v>C2_9_2020</v>
      </c>
      <c r="C2570" s="35" t="s">
        <v>81</v>
      </c>
      <c r="D2570" s="35">
        <f t="shared" ref="D2570:E2570" si="952">D2126</f>
        <v>9</v>
      </c>
      <c r="E2570" s="35">
        <f t="shared" si="952"/>
        <v>2020</v>
      </c>
      <c r="F2570" s="35">
        <v>8.4700000000000011E-2</v>
      </c>
      <c r="G2570" s="35">
        <v>0.92</v>
      </c>
      <c r="H2570" s="35">
        <v>2.36</v>
      </c>
      <c r="I2570" s="35">
        <v>0.06</v>
      </c>
      <c r="J2570" s="43">
        <f t="shared" ref="J2570:J2624" si="953">0.92*I2570</f>
        <v>5.5199999999999999E-2</v>
      </c>
      <c r="K2570" s="35">
        <f t="shared" si="947"/>
        <v>185.97287169999998</v>
      </c>
    </row>
    <row r="2571" spans="2:11" x14ac:dyDescent="0.25">
      <c r="B2571" s="35" t="str">
        <f t="shared" si="951"/>
        <v>C2_9_2040</v>
      </c>
      <c r="C2571" s="35" t="s">
        <v>81</v>
      </c>
      <c r="D2571" s="35">
        <f t="shared" ref="D2571:E2571" si="954">D2127</f>
        <v>9</v>
      </c>
      <c r="E2571" s="35">
        <f t="shared" si="954"/>
        <v>2040</v>
      </c>
      <c r="F2571" s="35">
        <v>6.0499999999999998E-2</v>
      </c>
      <c r="G2571" s="35">
        <v>0.92</v>
      </c>
      <c r="H2571" s="35">
        <v>2.36</v>
      </c>
      <c r="I2571" s="35">
        <v>0.02</v>
      </c>
      <c r="J2571" s="43">
        <f t="shared" si="953"/>
        <v>1.84E-2</v>
      </c>
      <c r="K2571" s="35">
        <f t="shared" si="947"/>
        <v>185.97287169999998</v>
      </c>
    </row>
    <row r="2572" spans="2:11" x14ac:dyDescent="0.25">
      <c r="B2572" s="35" t="str">
        <f t="shared" si="951"/>
        <v>C2_10_1969</v>
      </c>
      <c r="C2572" s="35" t="s">
        <v>81</v>
      </c>
      <c r="D2572" s="35">
        <f t="shared" ref="D2572:E2572" si="955">D2128</f>
        <v>10</v>
      </c>
      <c r="E2572" s="35">
        <f t="shared" si="955"/>
        <v>1969</v>
      </c>
      <c r="F2572" s="35">
        <v>1.5246</v>
      </c>
      <c r="G2572" s="35">
        <v>4.2</v>
      </c>
      <c r="H2572" s="35">
        <v>14</v>
      </c>
      <c r="I2572" s="35">
        <v>0.74</v>
      </c>
      <c r="J2572" s="43">
        <f t="shared" si="953"/>
        <v>0.68080000000000007</v>
      </c>
      <c r="K2572" s="35">
        <f t="shared" si="947"/>
        <v>185.97287169999998</v>
      </c>
    </row>
    <row r="2573" spans="2:11" x14ac:dyDescent="0.25">
      <c r="B2573" s="35" t="str">
        <f t="shared" si="951"/>
        <v>C2_10_1970</v>
      </c>
      <c r="C2573" s="35" t="s">
        <v>81</v>
      </c>
      <c r="D2573" s="35">
        <f t="shared" ref="D2573:E2573" si="956">D2129</f>
        <v>10</v>
      </c>
      <c r="E2573" s="35">
        <f t="shared" si="956"/>
        <v>1970</v>
      </c>
      <c r="F2573" s="35">
        <v>1.5246</v>
      </c>
      <c r="G2573" s="35">
        <v>4.2</v>
      </c>
      <c r="H2573" s="35">
        <v>14</v>
      </c>
      <c r="I2573" s="35">
        <v>0.74</v>
      </c>
      <c r="J2573" s="43">
        <f t="shared" si="953"/>
        <v>0.68080000000000007</v>
      </c>
      <c r="K2573" s="35">
        <f t="shared" si="947"/>
        <v>185.97287169999998</v>
      </c>
    </row>
    <row r="2574" spans="2:11" x14ac:dyDescent="0.25">
      <c r="B2574" s="35" t="str">
        <f t="shared" si="951"/>
        <v>C2_10_1971</v>
      </c>
      <c r="C2574" s="35" t="s">
        <v>81</v>
      </c>
      <c r="D2574" s="35">
        <f t="shared" ref="D2574:E2574" si="957">D2130</f>
        <v>10</v>
      </c>
      <c r="E2574" s="35">
        <f t="shared" si="957"/>
        <v>1971</v>
      </c>
      <c r="F2574" s="35">
        <v>1.2705</v>
      </c>
      <c r="G2574" s="35">
        <v>4.2</v>
      </c>
      <c r="H2574" s="35">
        <v>13</v>
      </c>
      <c r="I2574" s="35">
        <v>0.63</v>
      </c>
      <c r="J2574" s="43">
        <f t="shared" si="953"/>
        <v>0.5796</v>
      </c>
      <c r="K2574" s="35">
        <f t="shared" si="947"/>
        <v>185.97287169999998</v>
      </c>
    </row>
    <row r="2575" spans="2:11" x14ac:dyDescent="0.25">
      <c r="B2575" s="35" t="str">
        <f t="shared" si="951"/>
        <v>C2_10_1972</v>
      </c>
      <c r="C2575" s="35" t="s">
        <v>81</v>
      </c>
      <c r="D2575" s="35">
        <f t="shared" ref="D2575:E2575" si="958">D2131</f>
        <v>10</v>
      </c>
      <c r="E2575" s="35">
        <f t="shared" si="958"/>
        <v>1972</v>
      </c>
      <c r="F2575" s="35">
        <v>1.2705</v>
      </c>
      <c r="G2575" s="35">
        <v>4.2</v>
      </c>
      <c r="H2575" s="35">
        <v>13</v>
      </c>
      <c r="I2575" s="35">
        <v>0.63</v>
      </c>
      <c r="J2575" s="43">
        <f t="shared" si="953"/>
        <v>0.5796</v>
      </c>
      <c r="K2575" s="35">
        <f t="shared" si="947"/>
        <v>185.97287169999998</v>
      </c>
    </row>
    <row r="2576" spans="2:11" x14ac:dyDescent="0.25">
      <c r="B2576" s="35" t="str">
        <f t="shared" si="951"/>
        <v>C2_10_1973</v>
      </c>
      <c r="C2576" s="35" t="s">
        <v>81</v>
      </c>
      <c r="D2576" s="35">
        <f t="shared" ref="D2576:E2576" si="959">D2132</f>
        <v>10</v>
      </c>
      <c r="E2576" s="35">
        <f t="shared" si="959"/>
        <v>1973</v>
      </c>
      <c r="F2576" s="35">
        <v>1.2705</v>
      </c>
      <c r="G2576" s="35">
        <v>4.2</v>
      </c>
      <c r="H2576" s="35">
        <v>13</v>
      </c>
      <c r="I2576" s="35">
        <v>0.63</v>
      </c>
      <c r="J2576" s="43">
        <f t="shared" si="953"/>
        <v>0.5796</v>
      </c>
      <c r="K2576" s="35">
        <f t="shared" si="947"/>
        <v>185.97287169999998</v>
      </c>
    </row>
    <row r="2577" spans="2:11" x14ac:dyDescent="0.25">
      <c r="B2577" s="35" t="str">
        <f t="shared" si="951"/>
        <v>C2_10_1974</v>
      </c>
      <c r="C2577" s="35" t="s">
        <v>81</v>
      </c>
      <c r="D2577" s="35">
        <f t="shared" ref="D2577:E2577" si="960">D2133</f>
        <v>10</v>
      </c>
      <c r="E2577" s="35">
        <f t="shared" si="960"/>
        <v>1974</v>
      </c>
      <c r="F2577" s="35">
        <v>1.2705</v>
      </c>
      <c r="G2577" s="35">
        <v>4.2</v>
      </c>
      <c r="H2577" s="35">
        <v>13</v>
      </c>
      <c r="I2577" s="35">
        <v>0.63</v>
      </c>
      <c r="J2577" s="43">
        <f t="shared" si="953"/>
        <v>0.5796</v>
      </c>
      <c r="K2577" s="35">
        <f t="shared" si="947"/>
        <v>185.97287169999998</v>
      </c>
    </row>
    <row r="2578" spans="2:11" x14ac:dyDescent="0.25">
      <c r="B2578" s="35" t="str">
        <f t="shared" si="951"/>
        <v>C2_10_1975</v>
      </c>
      <c r="C2578" s="35" t="s">
        <v>81</v>
      </c>
      <c r="D2578" s="35">
        <f t="shared" ref="D2578:E2578" si="961">D2134</f>
        <v>10</v>
      </c>
      <c r="E2578" s="35">
        <f t="shared" si="961"/>
        <v>1975</v>
      </c>
      <c r="F2578" s="35">
        <v>1.2705</v>
      </c>
      <c r="G2578" s="35">
        <v>4.2</v>
      </c>
      <c r="H2578" s="35">
        <v>13</v>
      </c>
      <c r="I2578" s="35">
        <v>0.63</v>
      </c>
      <c r="J2578" s="43">
        <f t="shared" si="953"/>
        <v>0.5796</v>
      </c>
      <c r="K2578" s="35">
        <f t="shared" si="947"/>
        <v>185.97287169999998</v>
      </c>
    </row>
    <row r="2579" spans="2:11" x14ac:dyDescent="0.25">
      <c r="B2579" s="35" t="str">
        <f t="shared" si="951"/>
        <v>C2_10_1976</v>
      </c>
      <c r="C2579" s="35" t="s">
        <v>81</v>
      </c>
      <c r="D2579" s="35">
        <f t="shared" ref="D2579:E2579" si="962">D2135</f>
        <v>10</v>
      </c>
      <c r="E2579" s="35">
        <f t="shared" si="962"/>
        <v>1976</v>
      </c>
      <c r="F2579" s="35">
        <v>1.2705</v>
      </c>
      <c r="G2579" s="35">
        <v>4.2</v>
      </c>
      <c r="H2579" s="35">
        <v>13</v>
      </c>
      <c r="I2579" s="35">
        <v>0.63</v>
      </c>
      <c r="J2579" s="43">
        <f t="shared" si="953"/>
        <v>0.5796</v>
      </c>
      <c r="K2579" s="35">
        <f t="shared" si="947"/>
        <v>185.97287169999998</v>
      </c>
    </row>
    <row r="2580" spans="2:11" x14ac:dyDescent="0.25">
      <c r="B2580" s="35" t="str">
        <f t="shared" si="951"/>
        <v>C2_10_1977</v>
      </c>
      <c r="C2580" s="35" t="s">
        <v>81</v>
      </c>
      <c r="D2580" s="35">
        <f t="shared" ref="D2580:E2580" si="963">D2136</f>
        <v>10</v>
      </c>
      <c r="E2580" s="35">
        <f t="shared" si="963"/>
        <v>1977</v>
      </c>
      <c r="F2580" s="35">
        <v>1.2705</v>
      </c>
      <c r="G2580" s="35">
        <v>4.2</v>
      </c>
      <c r="H2580" s="35">
        <v>13</v>
      </c>
      <c r="I2580" s="35">
        <v>0.63</v>
      </c>
      <c r="J2580" s="43">
        <f t="shared" si="953"/>
        <v>0.5796</v>
      </c>
      <c r="K2580" s="35">
        <f t="shared" si="947"/>
        <v>185.97287169999998</v>
      </c>
    </row>
    <row r="2581" spans="2:11" x14ac:dyDescent="0.25">
      <c r="B2581" s="35" t="str">
        <f t="shared" si="951"/>
        <v>C2_10_1978</v>
      </c>
      <c r="C2581" s="35" t="s">
        <v>81</v>
      </c>
      <c r="D2581" s="35">
        <f t="shared" ref="D2581:E2581" si="964">D2137</f>
        <v>10</v>
      </c>
      <c r="E2581" s="35">
        <f t="shared" si="964"/>
        <v>1978</v>
      </c>
      <c r="F2581" s="35">
        <v>1.2705</v>
      </c>
      <c r="G2581" s="35">
        <v>4.2</v>
      </c>
      <c r="H2581" s="35">
        <v>13</v>
      </c>
      <c r="I2581" s="35">
        <v>0.63</v>
      </c>
      <c r="J2581" s="43">
        <f t="shared" si="953"/>
        <v>0.5796</v>
      </c>
      <c r="K2581" s="35">
        <f t="shared" si="947"/>
        <v>185.97287169999998</v>
      </c>
    </row>
    <row r="2582" spans="2:11" x14ac:dyDescent="0.25">
      <c r="B2582" s="35" t="str">
        <f t="shared" si="951"/>
        <v>C2_10_1979</v>
      </c>
      <c r="C2582" s="35" t="s">
        <v>81</v>
      </c>
      <c r="D2582" s="35">
        <f t="shared" ref="D2582:E2582" si="965">D2138</f>
        <v>10</v>
      </c>
      <c r="E2582" s="35">
        <f t="shared" si="965"/>
        <v>1979</v>
      </c>
      <c r="F2582" s="35">
        <v>1.1495</v>
      </c>
      <c r="G2582" s="35">
        <v>4.2</v>
      </c>
      <c r="H2582" s="35">
        <v>12</v>
      </c>
      <c r="I2582" s="35">
        <v>0.53</v>
      </c>
      <c r="J2582" s="43">
        <f t="shared" si="953"/>
        <v>0.48760000000000003</v>
      </c>
      <c r="K2582" s="35">
        <f t="shared" si="947"/>
        <v>185.97287169999998</v>
      </c>
    </row>
    <row r="2583" spans="2:11" x14ac:dyDescent="0.25">
      <c r="B2583" s="35" t="str">
        <f t="shared" si="951"/>
        <v>C2_10_1980</v>
      </c>
      <c r="C2583" s="35" t="s">
        <v>81</v>
      </c>
      <c r="D2583" s="35">
        <f t="shared" ref="D2583:E2583" si="966">D2139</f>
        <v>10</v>
      </c>
      <c r="E2583" s="35">
        <f t="shared" si="966"/>
        <v>1980</v>
      </c>
      <c r="F2583" s="35">
        <v>1.1495</v>
      </c>
      <c r="G2583" s="35">
        <v>4.2</v>
      </c>
      <c r="H2583" s="35">
        <v>12</v>
      </c>
      <c r="I2583" s="35">
        <v>0.53</v>
      </c>
      <c r="J2583" s="43">
        <f t="shared" si="953"/>
        <v>0.48760000000000003</v>
      </c>
      <c r="K2583" s="35">
        <f t="shared" si="947"/>
        <v>185.97287169999998</v>
      </c>
    </row>
    <row r="2584" spans="2:11" x14ac:dyDescent="0.25">
      <c r="B2584" s="35" t="str">
        <f t="shared" si="951"/>
        <v>C2_10_1981</v>
      </c>
      <c r="C2584" s="35" t="s">
        <v>81</v>
      </c>
      <c r="D2584" s="35">
        <f t="shared" ref="D2584:E2584" si="967">D2140</f>
        <v>10</v>
      </c>
      <c r="E2584" s="35">
        <f t="shared" si="967"/>
        <v>1981</v>
      </c>
      <c r="F2584" s="35">
        <v>1.1495</v>
      </c>
      <c r="G2584" s="35">
        <v>4.2</v>
      </c>
      <c r="H2584" s="35">
        <v>12</v>
      </c>
      <c r="I2584" s="35">
        <v>0.53</v>
      </c>
      <c r="J2584" s="43">
        <f t="shared" si="953"/>
        <v>0.48760000000000003</v>
      </c>
      <c r="K2584" s="35">
        <f t="shared" si="947"/>
        <v>185.97287169999998</v>
      </c>
    </row>
    <row r="2585" spans="2:11" x14ac:dyDescent="0.25">
      <c r="B2585" s="35" t="str">
        <f t="shared" si="951"/>
        <v>C2_10_1982</v>
      </c>
      <c r="C2585" s="35" t="s">
        <v>81</v>
      </c>
      <c r="D2585" s="35">
        <f t="shared" ref="D2585:E2585" si="968">D2141</f>
        <v>10</v>
      </c>
      <c r="E2585" s="35">
        <f t="shared" si="968"/>
        <v>1982</v>
      </c>
      <c r="F2585" s="35">
        <v>1.1495</v>
      </c>
      <c r="G2585" s="35">
        <v>4.2</v>
      </c>
      <c r="H2585" s="35">
        <v>12</v>
      </c>
      <c r="I2585" s="35">
        <v>0.53</v>
      </c>
      <c r="J2585" s="43">
        <f t="shared" si="953"/>
        <v>0.48760000000000003</v>
      </c>
      <c r="K2585" s="35">
        <f t="shared" si="947"/>
        <v>185.97287169999998</v>
      </c>
    </row>
    <row r="2586" spans="2:11" x14ac:dyDescent="0.25">
      <c r="B2586" s="35" t="str">
        <f t="shared" si="951"/>
        <v>C2_10_1983</v>
      </c>
      <c r="C2586" s="35" t="s">
        <v>81</v>
      </c>
      <c r="D2586" s="35">
        <f t="shared" ref="D2586:E2586" si="969">D2142</f>
        <v>10</v>
      </c>
      <c r="E2586" s="35">
        <f t="shared" si="969"/>
        <v>1983</v>
      </c>
      <c r="F2586" s="35">
        <v>1.1495</v>
      </c>
      <c r="G2586" s="35">
        <v>4.2</v>
      </c>
      <c r="H2586" s="35">
        <v>12</v>
      </c>
      <c r="I2586" s="35">
        <v>0.53</v>
      </c>
      <c r="J2586" s="43">
        <f t="shared" si="953"/>
        <v>0.48760000000000003</v>
      </c>
      <c r="K2586" s="35">
        <f t="shared" si="947"/>
        <v>185.97287169999998</v>
      </c>
    </row>
    <row r="2587" spans="2:11" x14ac:dyDescent="0.25">
      <c r="B2587" s="35" t="str">
        <f t="shared" si="951"/>
        <v>C2_10_1984</v>
      </c>
      <c r="C2587" s="35" t="s">
        <v>81</v>
      </c>
      <c r="D2587" s="35">
        <f t="shared" ref="D2587:E2587" si="970">D2143</f>
        <v>10</v>
      </c>
      <c r="E2587" s="35">
        <f t="shared" si="970"/>
        <v>1984</v>
      </c>
      <c r="F2587" s="35">
        <v>1.089</v>
      </c>
      <c r="G2587" s="35">
        <v>4.2</v>
      </c>
      <c r="H2587" s="35">
        <v>11</v>
      </c>
      <c r="I2587" s="35">
        <v>0.53</v>
      </c>
      <c r="J2587" s="43">
        <f t="shared" si="953"/>
        <v>0.48760000000000003</v>
      </c>
      <c r="K2587" s="35">
        <f t="shared" si="947"/>
        <v>185.97287169999998</v>
      </c>
    </row>
    <row r="2588" spans="2:11" x14ac:dyDescent="0.25">
      <c r="B2588" s="35" t="str">
        <f t="shared" si="951"/>
        <v>C2_10_1985</v>
      </c>
      <c r="C2588" s="35" t="s">
        <v>81</v>
      </c>
      <c r="D2588" s="35">
        <f t="shared" ref="D2588:E2588" si="971">D2144</f>
        <v>10</v>
      </c>
      <c r="E2588" s="35">
        <f t="shared" si="971"/>
        <v>1985</v>
      </c>
      <c r="F2588" s="35">
        <v>1.089</v>
      </c>
      <c r="G2588" s="35">
        <v>4.2</v>
      </c>
      <c r="H2588" s="35">
        <v>11</v>
      </c>
      <c r="I2588" s="35">
        <v>0.53</v>
      </c>
      <c r="J2588" s="43">
        <f t="shared" si="953"/>
        <v>0.48760000000000003</v>
      </c>
      <c r="K2588" s="35">
        <f t="shared" si="947"/>
        <v>185.97287169999998</v>
      </c>
    </row>
    <row r="2589" spans="2:11" x14ac:dyDescent="0.25">
      <c r="B2589" s="35" t="str">
        <f t="shared" si="951"/>
        <v>C2_10_1986</v>
      </c>
      <c r="C2589" s="35" t="s">
        <v>81</v>
      </c>
      <c r="D2589" s="35">
        <f t="shared" ref="D2589:E2589" si="972">D2145</f>
        <v>10</v>
      </c>
      <c r="E2589" s="35">
        <f t="shared" si="972"/>
        <v>1986</v>
      </c>
      <c r="F2589" s="35">
        <v>1.089</v>
      </c>
      <c r="G2589" s="35">
        <v>4.2</v>
      </c>
      <c r="H2589" s="35">
        <v>11</v>
      </c>
      <c r="I2589" s="35">
        <v>0.53</v>
      </c>
      <c r="J2589" s="43">
        <f t="shared" si="953"/>
        <v>0.48760000000000003</v>
      </c>
      <c r="K2589" s="35">
        <f t="shared" si="947"/>
        <v>185.97287169999998</v>
      </c>
    </row>
    <row r="2590" spans="2:11" x14ac:dyDescent="0.25">
      <c r="B2590" s="35" t="str">
        <f t="shared" si="951"/>
        <v>C2_10_1987</v>
      </c>
      <c r="C2590" s="35" t="s">
        <v>81</v>
      </c>
      <c r="D2590" s="35">
        <f t="shared" ref="D2590:E2590" si="973">D2146</f>
        <v>10</v>
      </c>
      <c r="E2590" s="35">
        <f t="shared" si="973"/>
        <v>1987</v>
      </c>
      <c r="F2590" s="35">
        <v>1.0164</v>
      </c>
      <c r="G2590" s="35">
        <v>4.0999999999999996</v>
      </c>
      <c r="H2590" s="35">
        <v>11</v>
      </c>
      <c r="I2590" s="35">
        <v>0.53</v>
      </c>
      <c r="J2590" s="43">
        <f t="shared" si="953"/>
        <v>0.48760000000000003</v>
      </c>
      <c r="K2590" s="35">
        <f t="shared" si="947"/>
        <v>185.97287169999998</v>
      </c>
    </row>
    <row r="2591" spans="2:11" x14ac:dyDescent="0.25">
      <c r="B2591" s="35" t="str">
        <f t="shared" si="951"/>
        <v>C2_10_1988</v>
      </c>
      <c r="C2591" s="35" t="s">
        <v>81</v>
      </c>
      <c r="D2591" s="35">
        <f t="shared" ref="D2591:E2591" si="974">D2147</f>
        <v>10</v>
      </c>
      <c r="E2591" s="35">
        <f t="shared" si="974"/>
        <v>1988</v>
      </c>
      <c r="F2591" s="35">
        <v>1.0164</v>
      </c>
      <c r="G2591" s="35">
        <v>4.0999999999999996</v>
      </c>
      <c r="H2591" s="35">
        <v>11</v>
      </c>
      <c r="I2591" s="35">
        <v>0.53</v>
      </c>
      <c r="J2591" s="43">
        <f t="shared" si="953"/>
        <v>0.48760000000000003</v>
      </c>
      <c r="K2591" s="35">
        <f t="shared" si="947"/>
        <v>185.97287169999998</v>
      </c>
    </row>
    <row r="2592" spans="2:11" x14ac:dyDescent="0.25">
      <c r="B2592" s="35" t="str">
        <f t="shared" si="951"/>
        <v>C2_10_1989</v>
      </c>
      <c r="C2592" s="35" t="s">
        <v>81</v>
      </c>
      <c r="D2592" s="35">
        <f t="shared" ref="D2592:E2592" si="975">D2148</f>
        <v>10</v>
      </c>
      <c r="E2592" s="35">
        <f t="shared" si="975"/>
        <v>1989</v>
      </c>
      <c r="F2592" s="35">
        <v>1.0164</v>
      </c>
      <c r="G2592" s="35">
        <v>4.0999999999999996</v>
      </c>
      <c r="H2592" s="35">
        <v>11</v>
      </c>
      <c r="I2592" s="35">
        <v>0.53</v>
      </c>
      <c r="J2592" s="43">
        <f t="shared" si="953"/>
        <v>0.48760000000000003</v>
      </c>
      <c r="K2592" s="35">
        <f t="shared" si="947"/>
        <v>185.97287169999998</v>
      </c>
    </row>
    <row r="2593" spans="2:11" x14ac:dyDescent="0.25">
      <c r="B2593" s="35" t="str">
        <f t="shared" si="951"/>
        <v>C2_10_1990</v>
      </c>
      <c r="C2593" s="35" t="s">
        <v>81</v>
      </c>
      <c r="D2593" s="35">
        <f t="shared" ref="D2593:E2593" si="976">D2149</f>
        <v>10</v>
      </c>
      <c r="E2593" s="35">
        <f t="shared" si="976"/>
        <v>1990</v>
      </c>
      <c r="F2593" s="35">
        <v>1.0164</v>
      </c>
      <c r="G2593" s="35">
        <v>4.0999999999999996</v>
      </c>
      <c r="H2593" s="35">
        <v>11</v>
      </c>
      <c r="I2593" s="35">
        <v>0.53</v>
      </c>
      <c r="J2593" s="43">
        <f t="shared" si="953"/>
        <v>0.48760000000000003</v>
      </c>
      <c r="K2593" s="35">
        <f t="shared" si="947"/>
        <v>185.97287169999998</v>
      </c>
    </row>
    <row r="2594" spans="2:11" x14ac:dyDescent="0.25">
      <c r="B2594" s="35" t="str">
        <f t="shared" si="951"/>
        <v>C2_10_1991</v>
      </c>
      <c r="C2594" s="35" t="s">
        <v>81</v>
      </c>
      <c r="D2594" s="35">
        <f t="shared" ref="D2594:E2594" si="977">D2150</f>
        <v>10</v>
      </c>
      <c r="E2594" s="35">
        <f t="shared" si="977"/>
        <v>1991</v>
      </c>
      <c r="F2594" s="35">
        <v>1.0164</v>
      </c>
      <c r="G2594" s="35">
        <v>4.0999999999999996</v>
      </c>
      <c r="H2594" s="35">
        <v>11</v>
      </c>
      <c r="I2594" s="35">
        <v>0.53</v>
      </c>
      <c r="J2594" s="43">
        <f t="shared" si="953"/>
        <v>0.48760000000000003</v>
      </c>
      <c r="K2594" s="35">
        <f t="shared" si="947"/>
        <v>185.97287169999998</v>
      </c>
    </row>
    <row r="2595" spans="2:11" x14ac:dyDescent="0.25">
      <c r="B2595" s="35" t="str">
        <f t="shared" si="951"/>
        <v>C2_10_1992</v>
      </c>
      <c r="C2595" s="35" t="s">
        <v>81</v>
      </c>
      <c r="D2595" s="35">
        <f t="shared" ref="D2595:E2595" si="978">D2151</f>
        <v>10</v>
      </c>
      <c r="E2595" s="35">
        <f t="shared" si="978"/>
        <v>1992</v>
      </c>
      <c r="F2595" s="35">
        <v>1.0164</v>
      </c>
      <c r="G2595" s="35">
        <v>4.0999999999999996</v>
      </c>
      <c r="H2595" s="35">
        <v>11</v>
      </c>
      <c r="I2595" s="35">
        <v>0.53</v>
      </c>
      <c r="J2595" s="43">
        <f t="shared" si="953"/>
        <v>0.48760000000000003</v>
      </c>
      <c r="K2595" s="35">
        <f t="shared" si="947"/>
        <v>185.97287169999998</v>
      </c>
    </row>
    <row r="2596" spans="2:11" x14ac:dyDescent="0.25">
      <c r="B2596" s="35" t="str">
        <f t="shared" si="951"/>
        <v>C2_10_1993</v>
      </c>
      <c r="C2596" s="35" t="s">
        <v>81</v>
      </c>
      <c r="D2596" s="35">
        <f t="shared" ref="D2596:E2596" si="979">D2152</f>
        <v>10</v>
      </c>
      <c r="E2596" s="35">
        <f t="shared" si="979"/>
        <v>1993</v>
      </c>
      <c r="F2596" s="35">
        <v>1.0164</v>
      </c>
      <c r="G2596" s="35">
        <v>4.0999999999999996</v>
      </c>
      <c r="H2596" s="35">
        <v>11</v>
      </c>
      <c r="I2596" s="35">
        <v>0.53</v>
      </c>
      <c r="J2596" s="43">
        <f t="shared" si="953"/>
        <v>0.48760000000000003</v>
      </c>
      <c r="K2596" s="35">
        <f t="shared" si="947"/>
        <v>185.97287169999998</v>
      </c>
    </row>
    <row r="2597" spans="2:11" x14ac:dyDescent="0.25">
      <c r="B2597" s="35" t="str">
        <f t="shared" si="951"/>
        <v>C2_10_1994</v>
      </c>
      <c r="C2597" s="35" t="s">
        <v>81</v>
      </c>
      <c r="D2597" s="35">
        <f t="shared" ref="D2597:E2597" si="980">D2153</f>
        <v>10</v>
      </c>
      <c r="E2597" s="35">
        <f t="shared" si="980"/>
        <v>1994</v>
      </c>
      <c r="F2597" s="35">
        <v>1.0164</v>
      </c>
      <c r="G2597" s="35">
        <v>4.0999999999999996</v>
      </c>
      <c r="H2597" s="35">
        <v>11</v>
      </c>
      <c r="I2597" s="35">
        <v>0.53</v>
      </c>
      <c r="J2597" s="43">
        <f t="shared" si="953"/>
        <v>0.48760000000000003</v>
      </c>
      <c r="K2597" s="35">
        <f t="shared" si="947"/>
        <v>185.97287169999998</v>
      </c>
    </row>
    <row r="2598" spans="2:11" x14ac:dyDescent="0.25">
      <c r="B2598" s="35" t="str">
        <f t="shared" si="951"/>
        <v>C2_10_1995</v>
      </c>
      <c r="C2598" s="35" t="s">
        <v>81</v>
      </c>
      <c r="D2598" s="35">
        <f t="shared" ref="D2598:E2598" si="981">D2154</f>
        <v>10</v>
      </c>
      <c r="E2598" s="35">
        <f t="shared" si="981"/>
        <v>1995</v>
      </c>
      <c r="F2598" s="35">
        <v>1.0164</v>
      </c>
      <c r="G2598" s="35">
        <v>4.0999999999999996</v>
      </c>
      <c r="H2598" s="35">
        <v>11</v>
      </c>
      <c r="I2598" s="35">
        <v>0.53</v>
      </c>
      <c r="J2598" s="43">
        <f t="shared" si="953"/>
        <v>0.48760000000000003</v>
      </c>
      <c r="K2598" s="35">
        <f t="shared" si="947"/>
        <v>185.97287169999998</v>
      </c>
    </row>
    <row r="2599" spans="2:11" x14ac:dyDescent="0.25">
      <c r="B2599" s="35" t="str">
        <f t="shared" si="951"/>
        <v>C2_10_1996</v>
      </c>
      <c r="C2599" s="35" t="s">
        <v>81</v>
      </c>
      <c r="D2599" s="35">
        <f t="shared" ref="D2599:E2599" si="982">D2155</f>
        <v>10</v>
      </c>
      <c r="E2599" s="35">
        <f t="shared" si="982"/>
        <v>1996</v>
      </c>
      <c r="F2599" s="35">
        <v>1.0164</v>
      </c>
      <c r="G2599" s="35">
        <v>4.0999999999999996</v>
      </c>
      <c r="H2599" s="35">
        <v>11</v>
      </c>
      <c r="I2599" s="35">
        <v>0.53</v>
      </c>
      <c r="J2599" s="43">
        <f t="shared" si="953"/>
        <v>0.48760000000000003</v>
      </c>
      <c r="K2599" s="35">
        <f t="shared" si="947"/>
        <v>185.97287169999998</v>
      </c>
    </row>
    <row r="2600" spans="2:11" x14ac:dyDescent="0.25">
      <c r="B2600" s="35" t="str">
        <f t="shared" si="951"/>
        <v>C2_10_1997</v>
      </c>
      <c r="C2600" s="35" t="s">
        <v>81</v>
      </c>
      <c r="D2600" s="35">
        <f t="shared" ref="D2600:E2600" si="983">D2156</f>
        <v>10</v>
      </c>
      <c r="E2600" s="35">
        <f t="shared" si="983"/>
        <v>1997</v>
      </c>
      <c r="F2600" s="35">
        <v>1.0164</v>
      </c>
      <c r="G2600" s="35">
        <v>4.0999999999999996</v>
      </c>
      <c r="H2600" s="35">
        <v>11</v>
      </c>
      <c r="I2600" s="35">
        <v>0.53</v>
      </c>
      <c r="J2600" s="43">
        <f t="shared" si="953"/>
        <v>0.48760000000000003</v>
      </c>
      <c r="K2600" s="35">
        <f t="shared" si="947"/>
        <v>185.97287169999998</v>
      </c>
    </row>
    <row r="2601" spans="2:11" x14ac:dyDescent="0.25">
      <c r="B2601" s="35" t="str">
        <f t="shared" si="951"/>
        <v>C2_10_1998</v>
      </c>
      <c r="C2601" s="35" t="s">
        <v>81</v>
      </c>
      <c r="D2601" s="35">
        <f t="shared" ref="D2601:E2601" si="984">D2157</f>
        <v>10</v>
      </c>
      <c r="E2601" s="35">
        <f t="shared" si="984"/>
        <v>1998</v>
      </c>
      <c r="F2601" s="35">
        <v>1.0164</v>
      </c>
      <c r="G2601" s="35">
        <v>4.0999999999999996</v>
      </c>
      <c r="H2601" s="35">
        <v>11</v>
      </c>
      <c r="I2601" s="35">
        <v>0.53</v>
      </c>
      <c r="J2601" s="43">
        <f t="shared" si="953"/>
        <v>0.48760000000000003</v>
      </c>
      <c r="K2601" s="35">
        <f t="shared" si="947"/>
        <v>185.97287169999998</v>
      </c>
    </row>
    <row r="2602" spans="2:11" x14ac:dyDescent="0.25">
      <c r="B2602" s="35" t="str">
        <f t="shared" si="951"/>
        <v>C2_10_1999</v>
      </c>
      <c r="C2602" s="35" t="s">
        <v>81</v>
      </c>
      <c r="D2602" s="35">
        <f t="shared" ref="D2602:E2602" si="985">D2158</f>
        <v>10</v>
      </c>
      <c r="E2602" s="35">
        <f t="shared" si="985"/>
        <v>1999</v>
      </c>
      <c r="F2602" s="35">
        <v>0.82280000000000009</v>
      </c>
      <c r="G2602" s="35">
        <v>2.7</v>
      </c>
      <c r="H2602" s="35">
        <v>8.17</v>
      </c>
      <c r="I2602" s="35">
        <v>0.38</v>
      </c>
      <c r="J2602" s="43">
        <f t="shared" si="953"/>
        <v>0.34960000000000002</v>
      </c>
      <c r="K2602" s="35">
        <f t="shared" si="947"/>
        <v>185.97287169999998</v>
      </c>
    </row>
    <row r="2603" spans="2:11" x14ac:dyDescent="0.25">
      <c r="B2603" s="35" t="str">
        <f t="shared" si="951"/>
        <v>C2_10_2000</v>
      </c>
      <c r="C2603" s="35" t="s">
        <v>81</v>
      </c>
      <c r="D2603" s="35">
        <f t="shared" ref="D2603:E2603" si="986">D2159</f>
        <v>10</v>
      </c>
      <c r="E2603" s="35">
        <f t="shared" si="986"/>
        <v>2000</v>
      </c>
      <c r="F2603" s="35">
        <v>0.82280000000000009</v>
      </c>
      <c r="G2603" s="35">
        <v>2.7</v>
      </c>
      <c r="H2603" s="35">
        <v>8.17</v>
      </c>
      <c r="I2603" s="35">
        <v>0.38</v>
      </c>
      <c r="J2603" s="43">
        <f t="shared" si="953"/>
        <v>0.34960000000000002</v>
      </c>
      <c r="K2603" s="35">
        <f t="shared" si="947"/>
        <v>185.97287169999998</v>
      </c>
    </row>
    <row r="2604" spans="2:11" x14ac:dyDescent="0.25">
      <c r="B2604" s="35" t="str">
        <f t="shared" si="951"/>
        <v>C2_10_2001</v>
      </c>
      <c r="C2604" s="35" t="s">
        <v>81</v>
      </c>
      <c r="D2604" s="35">
        <f t="shared" ref="D2604:E2604" si="987">D2160</f>
        <v>10</v>
      </c>
      <c r="E2604" s="35">
        <f t="shared" si="987"/>
        <v>2001</v>
      </c>
      <c r="F2604" s="35">
        <v>0.82280000000000009</v>
      </c>
      <c r="G2604" s="35">
        <v>2.7</v>
      </c>
      <c r="H2604" s="35">
        <v>8.17</v>
      </c>
      <c r="I2604" s="35">
        <v>0.38</v>
      </c>
      <c r="J2604" s="43">
        <f t="shared" si="953"/>
        <v>0.34960000000000002</v>
      </c>
      <c r="K2604" s="35">
        <f t="shared" si="947"/>
        <v>185.97287169999998</v>
      </c>
    </row>
    <row r="2605" spans="2:11" x14ac:dyDescent="0.25">
      <c r="B2605" s="35" t="str">
        <f t="shared" si="951"/>
        <v>C2_10_2002</v>
      </c>
      <c r="C2605" s="35" t="s">
        <v>81</v>
      </c>
      <c r="D2605" s="35">
        <f t="shared" ref="D2605:E2605" si="988">D2161</f>
        <v>10</v>
      </c>
      <c r="E2605" s="35">
        <f t="shared" si="988"/>
        <v>2002</v>
      </c>
      <c r="F2605" s="35">
        <v>0.82280000000000009</v>
      </c>
      <c r="G2605" s="35">
        <v>2.7</v>
      </c>
      <c r="H2605" s="35">
        <v>8.17</v>
      </c>
      <c r="I2605" s="35">
        <v>0.38</v>
      </c>
      <c r="J2605" s="43">
        <f t="shared" si="953"/>
        <v>0.34960000000000002</v>
      </c>
      <c r="K2605" s="35">
        <f t="shared" si="947"/>
        <v>185.97287169999998</v>
      </c>
    </row>
    <row r="2606" spans="2:11" x14ac:dyDescent="0.25">
      <c r="B2606" s="35" t="str">
        <f t="shared" si="951"/>
        <v>C2_10_2003</v>
      </c>
      <c r="C2606" s="35" t="s">
        <v>81</v>
      </c>
      <c r="D2606" s="35">
        <f t="shared" ref="D2606:E2606" si="989">D2162</f>
        <v>10</v>
      </c>
      <c r="E2606" s="35">
        <f t="shared" si="989"/>
        <v>2003</v>
      </c>
      <c r="F2606" s="35">
        <v>0.82280000000000009</v>
      </c>
      <c r="G2606" s="35">
        <v>2.7</v>
      </c>
      <c r="H2606" s="35">
        <v>8.17</v>
      </c>
      <c r="I2606" s="35">
        <v>0.38</v>
      </c>
      <c r="J2606" s="43">
        <f t="shared" si="953"/>
        <v>0.34960000000000002</v>
      </c>
      <c r="K2606" s="35">
        <f t="shared" si="947"/>
        <v>185.97287169999998</v>
      </c>
    </row>
    <row r="2607" spans="2:11" x14ac:dyDescent="0.25">
      <c r="B2607" s="35" t="str">
        <f t="shared" si="951"/>
        <v>C2_10_2004</v>
      </c>
      <c r="C2607" s="35" t="s">
        <v>81</v>
      </c>
      <c r="D2607" s="35">
        <f t="shared" ref="D2607:E2607" si="990">D2163</f>
        <v>10</v>
      </c>
      <c r="E2607" s="35">
        <f t="shared" si="990"/>
        <v>2004</v>
      </c>
      <c r="F2607" s="35">
        <v>0.82280000000000009</v>
      </c>
      <c r="G2607" s="35">
        <v>2.7</v>
      </c>
      <c r="H2607" s="35">
        <v>8.17</v>
      </c>
      <c r="I2607" s="35">
        <v>0.38</v>
      </c>
      <c r="J2607" s="43">
        <f t="shared" si="953"/>
        <v>0.34960000000000002</v>
      </c>
      <c r="K2607" s="35">
        <f t="shared" si="947"/>
        <v>185.97287169999998</v>
      </c>
    </row>
    <row r="2608" spans="2:11" x14ac:dyDescent="0.25">
      <c r="B2608" s="35" t="str">
        <f t="shared" si="951"/>
        <v>C2_10_2005</v>
      </c>
      <c r="C2608" s="35" t="s">
        <v>81</v>
      </c>
      <c r="D2608" s="35">
        <f t="shared" ref="D2608:E2608" si="991">D2164</f>
        <v>10</v>
      </c>
      <c r="E2608" s="35">
        <f t="shared" si="991"/>
        <v>2005</v>
      </c>
      <c r="F2608" s="35">
        <v>0.38719999999999999</v>
      </c>
      <c r="G2608" s="35">
        <v>0.92</v>
      </c>
      <c r="H2608" s="35">
        <v>6.25</v>
      </c>
      <c r="I2608" s="35">
        <v>0.15</v>
      </c>
      <c r="J2608" s="43">
        <f t="shared" si="953"/>
        <v>0.13800000000000001</v>
      </c>
      <c r="K2608" s="35">
        <f t="shared" si="947"/>
        <v>185.97287169999998</v>
      </c>
    </row>
    <row r="2609" spans="2:11" x14ac:dyDescent="0.25">
      <c r="B2609" s="35" t="str">
        <f t="shared" si="951"/>
        <v>C2_10_2006</v>
      </c>
      <c r="C2609" s="35" t="s">
        <v>81</v>
      </c>
      <c r="D2609" s="35">
        <f t="shared" ref="D2609:E2609" si="992">D2165</f>
        <v>10</v>
      </c>
      <c r="E2609" s="35">
        <f t="shared" si="992"/>
        <v>2006</v>
      </c>
      <c r="F2609" s="35">
        <v>0.22989999999999999</v>
      </c>
      <c r="G2609" s="35">
        <v>0.92</v>
      </c>
      <c r="H2609" s="35">
        <v>4.95</v>
      </c>
      <c r="I2609" s="35">
        <v>0.12</v>
      </c>
      <c r="J2609" s="43">
        <f t="shared" si="953"/>
        <v>0.1104</v>
      </c>
      <c r="K2609" s="35">
        <f t="shared" si="947"/>
        <v>185.97287169999998</v>
      </c>
    </row>
    <row r="2610" spans="2:11" x14ac:dyDescent="0.25">
      <c r="B2610" s="35" t="str">
        <f t="shared" si="951"/>
        <v>C2_10_2007</v>
      </c>
      <c r="C2610" s="35" t="s">
        <v>81</v>
      </c>
      <c r="D2610" s="35">
        <f t="shared" ref="D2610:E2610" si="993">D2166</f>
        <v>10</v>
      </c>
      <c r="E2610" s="35">
        <f t="shared" si="993"/>
        <v>2007</v>
      </c>
      <c r="F2610" s="35">
        <v>0.16940000000000002</v>
      </c>
      <c r="G2610" s="35">
        <v>0.92</v>
      </c>
      <c r="H2610" s="35">
        <v>4.51</v>
      </c>
      <c r="I2610" s="35">
        <v>0.11</v>
      </c>
      <c r="J2610" s="43">
        <f t="shared" si="953"/>
        <v>0.1012</v>
      </c>
      <c r="K2610" s="35">
        <f t="shared" si="947"/>
        <v>185.97287169999998</v>
      </c>
    </row>
    <row r="2611" spans="2:11" x14ac:dyDescent="0.25">
      <c r="B2611" s="35" t="str">
        <f t="shared" si="951"/>
        <v>C2_10_2008</v>
      </c>
      <c r="C2611" s="35" t="s">
        <v>81</v>
      </c>
      <c r="D2611" s="35">
        <f t="shared" ref="D2611:E2611" si="994">D2167</f>
        <v>10</v>
      </c>
      <c r="E2611" s="35">
        <f t="shared" si="994"/>
        <v>2008</v>
      </c>
      <c r="F2611" s="35">
        <v>0.16940000000000002</v>
      </c>
      <c r="G2611" s="35">
        <v>0.92</v>
      </c>
      <c r="H2611" s="35">
        <v>4.51</v>
      </c>
      <c r="I2611" s="35">
        <v>0.11</v>
      </c>
      <c r="J2611" s="43">
        <f t="shared" si="953"/>
        <v>0.1012</v>
      </c>
      <c r="K2611" s="35">
        <f t="shared" si="947"/>
        <v>185.97287169999998</v>
      </c>
    </row>
    <row r="2612" spans="2:11" x14ac:dyDescent="0.25">
      <c r="B2612" s="35" t="str">
        <f t="shared" si="951"/>
        <v>C2_10_2009</v>
      </c>
      <c r="C2612" s="35" t="s">
        <v>81</v>
      </c>
      <c r="D2612" s="35">
        <f t="shared" ref="D2612:E2612" si="995">D2168</f>
        <v>10</v>
      </c>
      <c r="E2612" s="35">
        <f t="shared" si="995"/>
        <v>2009</v>
      </c>
      <c r="F2612" s="35">
        <v>0.1452</v>
      </c>
      <c r="G2612" s="35">
        <v>0.92</v>
      </c>
      <c r="H2612" s="35">
        <v>4.29</v>
      </c>
      <c r="I2612" s="35">
        <v>0.11</v>
      </c>
      <c r="J2612" s="43">
        <f t="shared" si="953"/>
        <v>0.1012</v>
      </c>
      <c r="K2612" s="35">
        <f t="shared" si="947"/>
        <v>185.97287169999998</v>
      </c>
    </row>
    <row r="2613" spans="2:11" x14ac:dyDescent="0.25">
      <c r="B2613" s="35" t="str">
        <f t="shared" si="951"/>
        <v>C2_10_2010</v>
      </c>
      <c r="C2613" s="35" t="s">
        <v>81</v>
      </c>
      <c r="D2613" s="35">
        <f t="shared" ref="D2613:E2613" si="996">D2169</f>
        <v>10</v>
      </c>
      <c r="E2613" s="35">
        <f t="shared" si="996"/>
        <v>2010</v>
      </c>
      <c r="F2613" s="35">
        <v>0.121</v>
      </c>
      <c r="G2613" s="35">
        <v>0.92</v>
      </c>
      <c r="H2613" s="35">
        <v>4.08</v>
      </c>
      <c r="I2613" s="35">
        <v>0.11</v>
      </c>
      <c r="J2613" s="43">
        <f t="shared" si="953"/>
        <v>0.1012</v>
      </c>
      <c r="K2613" s="35">
        <f t="shared" si="947"/>
        <v>185.97287169999998</v>
      </c>
    </row>
    <row r="2614" spans="2:11" x14ac:dyDescent="0.25">
      <c r="B2614" s="35" t="str">
        <f t="shared" si="951"/>
        <v>C2_10_2011</v>
      </c>
      <c r="C2614" s="35" t="s">
        <v>81</v>
      </c>
      <c r="D2614" s="35">
        <f t="shared" ref="D2614:E2614" si="997">D2170</f>
        <v>10</v>
      </c>
      <c r="E2614" s="35">
        <f t="shared" si="997"/>
        <v>2011</v>
      </c>
      <c r="F2614" s="35">
        <v>0.121</v>
      </c>
      <c r="G2614" s="35">
        <v>0.92</v>
      </c>
      <c r="H2614" s="35">
        <v>4.08</v>
      </c>
      <c r="I2614" s="35">
        <v>0.11</v>
      </c>
      <c r="J2614" s="43">
        <f t="shared" si="953"/>
        <v>0.1012</v>
      </c>
      <c r="K2614" s="35">
        <f t="shared" si="947"/>
        <v>185.97287169999998</v>
      </c>
    </row>
    <row r="2615" spans="2:11" x14ac:dyDescent="0.25">
      <c r="B2615" s="35" t="str">
        <f t="shared" si="951"/>
        <v>C2_10_2012</v>
      </c>
      <c r="C2615" s="35" t="s">
        <v>81</v>
      </c>
      <c r="D2615" s="35">
        <f t="shared" ref="D2615:E2615" si="998">D2171</f>
        <v>10</v>
      </c>
      <c r="E2615" s="35">
        <f t="shared" si="998"/>
        <v>2012</v>
      </c>
      <c r="F2615" s="35">
        <v>0.121</v>
      </c>
      <c r="G2615" s="35">
        <v>0.92</v>
      </c>
      <c r="H2615" s="35">
        <v>4.08</v>
      </c>
      <c r="I2615" s="35">
        <v>0.11</v>
      </c>
      <c r="J2615" s="43">
        <f t="shared" si="953"/>
        <v>0.1012</v>
      </c>
      <c r="K2615" s="35">
        <f t="shared" si="947"/>
        <v>185.97287169999998</v>
      </c>
    </row>
    <row r="2616" spans="2:11" x14ac:dyDescent="0.25">
      <c r="B2616" s="35" t="str">
        <f t="shared" si="951"/>
        <v>C2_10_2013</v>
      </c>
      <c r="C2616" s="35" t="s">
        <v>81</v>
      </c>
      <c r="D2616" s="35">
        <f t="shared" ref="D2616:E2616" si="999">D2172</f>
        <v>10</v>
      </c>
      <c r="E2616" s="35">
        <f t="shared" si="999"/>
        <v>2013</v>
      </c>
      <c r="F2616" s="35">
        <v>0.121</v>
      </c>
      <c r="G2616" s="35">
        <v>0.92</v>
      </c>
      <c r="H2616" s="35">
        <v>4.08</v>
      </c>
      <c r="I2616" s="35">
        <v>0.11</v>
      </c>
      <c r="J2616" s="43">
        <f t="shared" si="953"/>
        <v>0.1012</v>
      </c>
      <c r="K2616" s="35">
        <f t="shared" si="947"/>
        <v>185.97287169999998</v>
      </c>
    </row>
    <row r="2617" spans="2:11" x14ac:dyDescent="0.25">
      <c r="B2617" s="35" t="str">
        <f t="shared" si="951"/>
        <v>C2_10_2014</v>
      </c>
      <c r="C2617" s="35" t="s">
        <v>81</v>
      </c>
      <c r="D2617" s="35">
        <f t="shared" ref="D2617:E2617" si="1000">D2173</f>
        <v>10</v>
      </c>
      <c r="E2617" s="35">
        <f t="shared" si="1000"/>
        <v>2014</v>
      </c>
      <c r="F2617" s="35">
        <v>0.121</v>
      </c>
      <c r="G2617" s="35">
        <v>0.92</v>
      </c>
      <c r="H2617" s="35">
        <v>2.36</v>
      </c>
      <c r="I2617" s="35">
        <v>0.06</v>
      </c>
      <c r="J2617" s="43">
        <f t="shared" si="953"/>
        <v>5.5199999999999999E-2</v>
      </c>
      <c r="K2617" s="35">
        <f t="shared" si="947"/>
        <v>185.97287169999998</v>
      </c>
    </row>
    <row r="2618" spans="2:11" x14ac:dyDescent="0.25">
      <c r="B2618" s="35" t="str">
        <f t="shared" si="951"/>
        <v>C2_10_2015</v>
      </c>
      <c r="C2618" s="35" t="s">
        <v>81</v>
      </c>
      <c r="D2618" s="35">
        <f t="shared" ref="D2618:E2618" si="1001">D2174</f>
        <v>10</v>
      </c>
      <c r="E2618" s="35">
        <f t="shared" si="1001"/>
        <v>2015</v>
      </c>
      <c r="F2618" s="35">
        <v>0.121</v>
      </c>
      <c r="G2618" s="35">
        <v>0.92</v>
      </c>
      <c r="H2618" s="35">
        <v>2.36</v>
      </c>
      <c r="I2618" s="35">
        <v>0.06</v>
      </c>
      <c r="J2618" s="43">
        <f t="shared" si="953"/>
        <v>5.5199999999999999E-2</v>
      </c>
      <c r="K2618" s="35">
        <f t="shared" si="947"/>
        <v>185.97287169999998</v>
      </c>
    </row>
    <row r="2619" spans="2:11" x14ac:dyDescent="0.25">
      <c r="B2619" s="35" t="str">
        <f t="shared" si="951"/>
        <v>C2_10_2016</v>
      </c>
      <c r="C2619" s="35" t="s">
        <v>81</v>
      </c>
      <c r="D2619" s="35">
        <f t="shared" ref="D2619:E2619" si="1002">D2175</f>
        <v>10</v>
      </c>
      <c r="E2619" s="35">
        <f t="shared" si="1002"/>
        <v>2016</v>
      </c>
      <c r="F2619" s="35">
        <v>0.121</v>
      </c>
      <c r="G2619" s="35">
        <v>0.92</v>
      </c>
      <c r="H2619" s="35">
        <v>2.36</v>
      </c>
      <c r="I2619" s="35">
        <v>0.06</v>
      </c>
      <c r="J2619" s="43">
        <f t="shared" si="953"/>
        <v>5.5199999999999999E-2</v>
      </c>
      <c r="K2619" s="35">
        <f t="shared" si="947"/>
        <v>185.97287169999998</v>
      </c>
    </row>
    <row r="2620" spans="2:11" x14ac:dyDescent="0.25">
      <c r="B2620" s="35" t="str">
        <f t="shared" si="951"/>
        <v>C2_10_2017</v>
      </c>
      <c r="C2620" s="35" t="s">
        <v>81</v>
      </c>
      <c r="D2620" s="35">
        <f t="shared" ref="D2620:E2620" si="1003">D2176</f>
        <v>10</v>
      </c>
      <c r="E2620" s="35">
        <f t="shared" si="1003"/>
        <v>2017</v>
      </c>
      <c r="F2620" s="35">
        <v>0.121</v>
      </c>
      <c r="G2620" s="35">
        <v>0.92</v>
      </c>
      <c r="H2620" s="35">
        <v>2.36</v>
      </c>
      <c r="I2620" s="35">
        <v>0.06</v>
      </c>
      <c r="J2620" s="43">
        <f t="shared" si="953"/>
        <v>5.5199999999999999E-2</v>
      </c>
      <c r="K2620" s="35">
        <f t="shared" si="947"/>
        <v>185.97287169999998</v>
      </c>
    </row>
    <row r="2621" spans="2:11" x14ac:dyDescent="0.25">
      <c r="B2621" s="35" t="str">
        <f t="shared" si="951"/>
        <v>C2_10_2018</v>
      </c>
      <c r="C2621" s="35" t="s">
        <v>81</v>
      </c>
      <c r="D2621" s="35">
        <f t="shared" ref="D2621:E2621" si="1004">D2177</f>
        <v>10</v>
      </c>
      <c r="E2621" s="35">
        <f t="shared" si="1004"/>
        <v>2018</v>
      </c>
      <c r="F2621" s="35">
        <v>0.121</v>
      </c>
      <c r="G2621" s="35">
        <v>0.92</v>
      </c>
      <c r="H2621" s="35">
        <v>2.36</v>
      </c>
      <c r="I2621" s="35">
        <v>0.06</v>
      </c>
      <c r="J2621" s="43">
        <f t="shared" si="953"/>
        <v>5.5199999999999999E-2</v>
      </c>
      <c r="K2621" s="35">
        <f t="shared" si="947"/>
        <v>185.97287169999998</v>
      </c>
    </row>
    <row r="2622" spans="2:11" x14ac:dyDescent="0.25">
      <c r="B2622" s="35" t="str">
        <f t="shared" si="951"/>
        <v>C2_10_2019</v>
      </c>
      <c r="C2622" s="35" t="s">
        <v>81</v>
      </c>
      <c r="D2622" s="35">
        <f t="shared" ref="D2622:E2622" si="1005">D2178</f>
        <v>10</v>
      </c>
      <c r="E2622" s="35">
        <f t="shared" si="1005"/>
        <v>2019</v>
      </c>
      <c r="F2622" s="35">
        <v>0.121</v>
      </c>
      <c r="G2622" s="35">
        <v>0.92</v>
      </c>
      <c r="H2622" s="35">
        <v>2.36</v>
      </c>
      <c r="I2622" s="35">
        <v>0.06</v>
      </c>
      <c r="J2622" s="43">
        <f t="shared" si="953"/>
        <v>5.5199999999999999E-2</v>
      </c>
      <c r="K2622" s="35">
        <f t="shared" si="947"/>
        <v>185.97287169999998</v>
      </c>
    </row>
    <row r="2623" spans="2:11" x14ac:dyDescent="0.25">
      <c r="B2623" s="35" t="str">
        <f t="shared" si="951"/>
        <v>C2_10_2020</v>
      </c>
      <c r="C2623" s="35" t="s">
        <v>81</v>
      </c>
      <c r="D2623" s="35">
        <f t="shared" ref="D2623:E2623" si="1006">D2179</f>
        <v>10</v>
      </c>
      <c r="E2623" s="35">
        <f t="shared" si="1006"/>
        <v>2020</v>
      </c>
      <c r="F2623" s="35">
        <v>0.121</v>
      </c>
      <c r="G2623" s="35">
        <v>0.92</v>
      </c>
      <c r="H2623" s="35">
        <v>2.36</v>
      </c>
      <c r="I2623" s="35">
        <v>0.06</v>
      </c>
      <c r="J2623" s="43">
        <f t="shared" si="953"/>
        <v>5.5199999999999999E-2</v>
      </c>
      <c r="K2623" s="35">
        <f t="shared" si="947"/>
        <v>185.97287169999998</v>
      </c>
    </row>
    <row r="2624" spans="2:11" x14ac:dyDescent="0.25">
      <c r="B2624" s="35" t="str">
        <f t="shared" si="951"/>
        <v>C2_10_2040</v>
      </c>
      <c r="C2624" s="35" t="s">
        <v>81</v>
      </c>
      <c r="D2624" s="35">
        <f t="shared" ref="D2624:E2624" si="1007">D2180</f>
        <v>10</v>
      </c>
      <c r="E2624" s="35">
        <f t="shared" si="1007"/>
        <v>2040</v>
      </c>
      <c r="F2624" s="35">
        <v>6.0499999999999998E-2</v>
      </c>
      <c r="G2624" s="35">
        <v>0.92</v>
      </c>
      <c r="H2624" s="35">
        <v>2.36</v>
      </c>
      <c r="I2624" s="35">
        <v>0.02</v>
      </c>
      <c r="J2624" s="43">
        <f t="shared" si="953"/>
        <v>1.84E-2</v>
      </c>
      <c r="K2624" s="35">
        <f t="shared" si="947"/>
        <v>185.97287169999998</v>
      </c>
    </row>
  </sheetData>
  <sheetProtection password="DFA7" sheet="1" objects="1" scenarios="1"/>
  <mergeCells count="4">
    <mergeCell ref="AA7:AC7"/>
    <mergeCell ref="P7:U7"/>
    <mergeCell ref="F7:J7"/>
    <mergeCell ref="Y8:Z8"/>
  </mergeCells>
  <hyperlinks>
    <hyperlink ref="B3" r:id="rId1"/>
    <hyperlink ref="B4" r:id="rId2"/>
    <hyperlink ref="B5" r:id="rId3"/>
  </hyperlinks>
  <pageMargins left="0.7" right="0.7" top="0.75" bottom="0.75" header="0.3" footer="0.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sheetPr>
  <dimension ref="B1:V44"/>
  <sheetViews>
    <sheetView workbookViewId="0"/>
  </sheetViews>
  <sheetFormatPr defaultRowHeight="15" outlineLevelCol="1" x14ac:dyDescent="0.25"/>
  <cols>
    <col min="1" max="1" width="2.7109375" style="6" customWidth="1"/>
    <col min="2" max="2" width="16.140625" style="6" customWidth="1"/>
    <col min="3" max="3" width="10.85546875" style="6" customWidth="1"/>
    <col min="4" max="4" width="10.7109375" style="6" customWidth="1"/>
    <col min="5" max="5" width="11.5703125" style="6" customWidth="1"/>
    <col min="6" max="6" width="9.140625" style="6"/>
    <col min="7" max="8" width="11.7109375" style="6" customWidth="1"/>
    <col min="9" max="9" width="37.42578125" style="6" customWidth="1"/>
    <col min="10" max="10" width="9.140625" style="6"/>
    <col min="11" max="11" width="13.42578125" style="6" customWidth="1"/>
    <col min="12" max="12" width="17" style="6" customWidth="1"/>
    <col min="13" max="13" width="15.140625" style="6" customWidth="1"/>
    <col min="14" max="15" width="9.140625" style="6"/>
    <col min="16" max="16" width="28.7109375" style="6" customWidth="1"/>
    <col min="17" max="18" width="9.140625" style="6"/>
    <col min="19" max="19" width="12.7109375" style="6" customWidth="1" outlineLevel="1"/>
    <col min="20" max="20" width="11.5703125" style="6" bestFit="1" customWidth="1"/>
    <col min="21" max="16384" width="9.140625" style="6"/>
  </cols>
  <sheetData>
    <row r="1" spans="2:22" ht="18" x14ac:dyDescent="0.25">
      <c r="B1" s="32" t="s">
        <v>196</v>
      </c>
      <c r="C1" s="32"/>
      <c r="D1" s="32"/>
      <c r="E1" s="32"/>
      <c r="F1" s="32"/>
      <c r="G1" s="32"/>
      <c r="H1" s="32"/>
      <c r="I1" s="32"/>
      <c r="J1" s="32"/>
      <c r="K1" s="32"/>
      <c r="U1" s="126" t="s">
        <v>141</v>
      </c>
    </row>
    <row r="2" spans="2:22" x14ac:dyDescent="0.25">
      <c r="B2" s="6" t="s">
        <v>186</v>
      </c>
      <c r="U2" s="126" t="s">
        <v>142</v>
      </c>
    </row>
    <row r="3" spans="2:22" ht="15" customHeight="1" x14ac:dyDescent="0.25">
      <c r="B3" s="131" t="s">
        <v>145</v>
      </c>
    </row>
    <row r="4" spans="2:22" x14ac:dyDescent="0.25">
      <c r="B4" s="131" t="s">
        <v>146</v>
      </c>
    </row>
    <row r="5" spans="2:22" x14ac:dyDescent="0.25">
      <c r="B5" s="131" t="s">
        <v>147</v>
      </c>
    </row>
    <row r="7" spans="2:22" ht="39" customHeight="1" x14ac:dyDescent="0.25">
      <c r="B7" s="217" t="s">
        <v>63</v>
      </c>
      <c r="C7" s="217"/>
      <c r="D7" s="217"/>
      <c r="E7" s="217"/>
      <c r="G7" s="217" t="s">
        <v>70</v>
      </c>
      <c r="H7" s="217"/>
      <c r="I7" s="217"/>
      <c r="K7" s="217" t="s">
        <v>86</v>
      </c>
      <c r="L7" s="217"/>
      <c r="M7" s="217"/>
      <c r="O7" s="217" t="s">
        <v>96</v>
      </c>
      <c r="P7" s="217"/>
      <c r="Q7" s="217"/>
      <c r="R7" s="217"/>
      <c r="S7" s="217"/>
      <c r="T7" s="217"/>
    </row>
    <row r="8" spans="2:22" ht="64.5" x14ac:dyDescent="0.25">
      <c r="B8" s="36" t="s">
        <v>125</v>
      </c>
      <c r="C8" s="42" t="s">
        <v>124</v>
      </c>
      <c r="D8" s="36" t="s">
        <v>68</v>
      </c>
      <c r="E8" s="36" t="s">
        <v>69</v>
      </c>
      <c r="G8" s="41" t="s">
        <v>126</v>
      </c>
      <c r="H8" s="41" t="s">
        <v>107</v>
      </c>
      <c r="I8" s="41" t="s">
        <v>71</v>
      </c>
      <c r="K8" s="37" t="s">
        <v>87</v>
      </c>
      <c r="L8" s="41" t="s">
        <v>91</v>
      </c>
      <c r="M8" s="42" t="s">
        <v>92</v>
      </c>
      <c r="O8" s="41" t="s">
        <v>126</v>
      </c>
      <c r="P8" s="42" t="s">
        <v>95</v>
      </c>
      <c r="Q8" s="42" t="s">
        <v>97</v>
      </c>
      <c r="R8" s="42" t="s">
        <v>98</v>
      </c>
      <c r="S8" s="42" t="s">
        <v>115</v>
      </c>
      <c r="T8" s="154" t="s">
        <v>184</v>
      </c>
      <c r="V8" s="154" t="s">
        <v>188</v>
      </c>
    </row>
    <row r="9" spans="2:22" x14ac:dyDescent="0.25">
      <c r="B9" s="35" t="s">
        <v>79</v>
      </c>
      <c r="C9" s="35">
        <v>1</v>
      </c>
      <c r="D9" s="35">
        <v>25</v>
      </c>
      <c r="E9" s="35">
        <v>50</v>
      </c>
      <c r="G9" s="35" t="s">
        <v>65</v>
      </c>
      <c r="H9" s="35" t="s">
        <v>108</v>
      </c>
      <c r="I9" s="35" t="s">
        <v>77</v>
      </c>
      <c r="K9" s="35" t="s">
        <v>88</v>
      </c>
      <c r="L9" s="35">
        <v>10206</v>
      </c>
      <c r="M9" s="35">
        <v>1</v>
      </c>
      <c r="O9" s="35" t="s">
        <v>65</v>
      </c>
      <c r="P9" s="35" t="s">
        <v>12</v>
      </c>
      <c r="Q9" s="35">
        <v>0.27</v>
      </c>
      <c r="R9" s="35">
        <v>21</v>
      </c>
      <c r="S9" s="80">
        <v>1249.8648648649</v>
      </c>
      <c r="T9" s="162">
        <v>191.97619047619048</v>
      </c>
      <c r="V9" s="9">
        <v>2015</v>
      </c>
    </row>
    <row r="10" spans="2:22" x14ac:dyDescent="0.25">
      <c r="B10" s="35" t="s">
        <v>79</v>
      </c>
      <c r="C10" s="35">
        <v>2</v>
      </c>
      <c r="D10" s="35">
        <f>E9+1</f>
        <v>51</v>
      </c>
      <c r="E10" s="35">
        <v>120</v>
      </c>
      <c r="G10" s="35" t="s">
        <v>66</v>
      </c>
      <c r="H10" s="35" t="s">
        <v>109</v>
      </c>
      <c r="I10" s="35" t="s">
        <v>75</v>
      </c>
      <c r="K10" s="35" t="s">
        <v>89</v>
      </c>
      <c r="L10" s="35">
        <v>0.41399999999999998</v>
      </c>
      <c r="M10" s="35">
        <v>25</v>
      </c>
      <c r="O10" s="35" t="s">
        <v>65</v>
      </c>
      <c r="P10" s="35" t="s">
        <v>13</v>
      </c>
      <c r="Q10" s="35">
        <v>0.52</v>
      </c>
      <c r="R10" s="35">
        <v>16</v>
      </c>
      <c r="S10" s="80">
        <v>1622.2771739130435</v>
      </c>
      <c r="T10" s="162">
        <v>373.03418803418805</v>
      </c>
      <c r="V10" s="9">
        <v>2016</v>
      </c>
    </row>
    <row r="11" spans="2:22" x14ac:dyDescent="0.25">
      <c r="B11" s="35" t="s">
        <v>79</v>
      </c>
      <c r="C11" s="35">
        <v>3</v>
      </c>
      <c r="D11" s="35">
        <f t="shared" ref="D11:D17" si="0">E10+1</f>
        <v>121</v>
      </c>
      <c r="E11" s="35">
        <v>175</v>
      </c>
      <c r="G11" s="35" t="s">
        <v>72</v>
      </c>
      <c r="H11" s="35" t="s">
        <v>108</v>
      </c>
      <c r="I11" s="35" t="s">
        <v>76</v>
      </c>
      <c r="K11" s="35" t="s">
        <v>90</v>
      </c>
      <c r="L11" s="35">
        <v>8.2799999999999999E-2</v>
      </c>
      <c r="M11" s="35">
        <v>298</v>
      </c>
      <c r="O11" s="35" t="s">
        <v>65</v>
      </c>
      <c r="P11" s="35" t="s">
        <v>14</v>
      </c>
      <c r="Q11" s="35">
        <v>0.42</v>
      </c>
      <c r="R11" s="35">
        <v>20</v>
      </c>
      <c r="S11" s="80">
        <v>1842.6415094339623</v>
      </c>
      <c r="T11" s="162">
        <v>391.90476190476193</v>
      </c>
      <c r="V11" s="9">
        <v>2017</v>
      </c>
    </row>
    <row r="12" spans="2:22" x14ac:dyDescent="0.25">
      <c r="B12" s="35" t="s">
        <v>79</v>
      </c>
      <c r="C12" s="35">
        <v>4</v>
      </c>
      <c r="D12" s="35">
        <f t="shared" si="0"/>
        <v>176</v>
      </c>
      <c r="E12" s="35">
        <v>250</v>
      </c>
      <c r="G12" s="35" t="s">
        <v>73</v>
      </c>
      <c r="H12" s="35" t="s">
        <v>109</v>
      </c>
      <c r="I12" s="35" t="s">
        <v>78</v>
      </c>
      <c r="O12" s="35" t="s">
        <v>72</v>
      </c>
      <c r="P12" s="35" t="s">
        <v>15</v>
      </c>
      <c r="Q12" s="35">
        <v>0.38</v>
      </c>
      <c r="R12" s="35">
        <v>28</v>
      </c>
      <c r="S12" s="80">
        <v>787.52380952380952</v>
      </c>
      <c r="T12" s="162">
        <v>383.6849315068493</v>
      </c>
      <c r="V12" s="9">
        <v>2018</v>
      </c>
    </row>
    <row r="13" spans="2:22" x14ac:dyDescent="0.25">
      <c r="B13" s="35" t="s">
        <v>79</v>
      </c>
      <c r="C13" s="35">
        <v>5</v>
      </c>
      <c r="D13" s="35">
        <f t="shared" si="0"/>
        <v>251</v>
      </c>
      <c r="E13" s="35">
        <v>500</v>
      </c>
      <c r="G13" s="35" t="s">
        <v>74</v>
      </c>
      <c r="H13" s="35" t="s">
        <v>108</v>
      </c>
      <c r="I13" s="35" t="s">
        <v>82</v>
      </c>
      <c r="K13" s="155" t="s">
        <v>120</v>
      </c>
      <c r="L13" s="80">
        <v>3180</v>
      </c>
      <c r="M13" s="35" t="s">
        <v>121</v>
      </c>
      <c r="O13" s="35" t="s">
        <v>65</v>
      </c>
      <c r="P13" s="35" t="s">
        <v>16</v>
      </c>
      <c r="Q13" s="35">
        <v>0.51</v>
      </c>
      <c r="R13" s="35">
        <v>19</v>
      </c>
      <c r="S13" s="80">
        <v>1030.7142857142858</v>
      </c>
      <c r="T13" s="162">
        <v>546.66666666666663</v>
      </c>
      <c r="V13" s="9">
        <v>2019</v>
      </c>
    </row>
    <row r="14" spans="2:22" x14ac:dyDescent="0.25">
      <c r="B14" s="35" t="s">
        <v>79</v>
      </c>
      <c r="C14" s="35">
        <v>6</v>
      </c>
      <c r="D14" s="35">
        <f t="shared" si="0"/>
        <v>501</v>
      </c>
      <c r="E14" s="35">
        <v>750</v>
      </c>
      <c r="G14" s="35" t="s">
        <v>81</v>
      </c>
      <c r="H14" s="35" t="s">
        <v>109</v>
      </c>
      <c r="I14" s="35" t="s">
        <v>83</v>
      </c>
      <c r="K14" s="157"/>
      <c r="L14" s="157"/>
      <c r="M14" s="157"/>
      <c r="O14" s="35" t="s">
        <v>65</v>
      </c>
      <c r="P14" s="35" t="s">
        <v>17</v>
      </c>
      <c r="Q14" s="35">
        <v>0.5</v>
      </c>
      <c r="R14" s="35">
        <v>21</v>
      </c>
      <c r="S14" s="80">
        <v>2274.063492063492</v>
      </c>
      <c r="T14" s="162">
        <v>1167.3684210526317</v>
      </c>
      <c r="V14" s="9">
        <v>2020</v>
      </c>
    </row>
    <row r="15" spans="2:22" ht="51.75" x14ac:dyDescent="0.25">
      <c r="B15" s="35" t="s">
        <v>79</v>
      </c>
      <c r="C15" s="35">
        <v>7</v>
      </c>
      <c r="D15" s="35">
        <f t="shared" si="0"/>
        <v>751</v>
      </c>
      <c r="E15" s="35">
        <v>1900</v>
      </c>
      <c r="G15" s="41" t="s">
        <v>126</v>
      </c>
      <c r="H15" s="37" t="s">
        <v>107</v>
      </c>
      <c r="I15" s="37" t="s">
        <v>71</v>
      </c>
      <c r="K15" s="157"/>
      <c r="L15" s="157"/>
      <c r="M15" s="157"/>
      <c r="O15" s="35" t="s">
        <v>65</v>
      </c>
      <c r="P15" s="35" t="s">
        <v>194</v>
      </c>
      <c r="Q15" s="35">
        <v>0.68</v>
      </c>
      <c r="R15" s="35">
        <v>26</v>
      </c>
      <c r="S15" s="80">
        <v>1993</v>
      </c>
      <c r="T15" s="162">
        <v>330.83333333333331</v>
      </c>
      <c r="V15" s="9">
        <v>2021</v>
      </c>
    </row>
    <row r="16" spans="2:22" x14ac:dyDescent="0.25">
      <c r="B16" s="35" t="s">
        <v>79</v>
      </c>
      <c r="C16" s="35">
        <v>8</v>
      </c>
      <c r="D16" s="35">
        <f t="shared" si="0"/>
        <v>1901</v>
      </c>
      <c r="E16" s="35">
        <v>3300</v>
      </c>
      <c r="G16" s="35" t="s">
        <v>74</v>
      </c>
      <c r="H16" s="35" t="s">
        <v>108</v>
      </c>
      <c r="I16" s="35" t="s">
        <v>26</v>
      </c>
      <c r="K16" s="7"/>
      <c r="L16" s="7"/>
      <c r="M16" s="7"/>
      <c r="O16" s="35" t="s">
        <v>65</v>
      </c>
      <c r="P16" s="35" t="s">
        <v>19</v>
      </c>
      <c r="Q16" s="35">
        <v>0.45</v>
      </c>
      <c r="R16" s="35">
        <v>17</v>
      </c>
      <c r="S16" s="80">
        <v>674.98630136986299</v>
      </c>
      <c r="T16" s="162">
        <v>364.38095238095241</v>
      </c>
      <c r="V16" s="9">
        <v>2022</v>
      </c>
    </row>
    <row r="17" spans="2:22" x14ac:dyDescent="0.25">
      <c r="B17" s="35" t="s">
        <v>79</v>
      </c>
      <c r="C17" s="35">
        <v>9</v>
      </c>
      <c r="D17" s="35">
        <f t="shared" si="0"/>
        <v>3301</v>
      </c>
      <c r="E17" s="35">
        <v>5000</v>
      </c>
      <c r="G17" s="35" t="s">
        <v>74</v>
      </c>
      <c r="H17" s="35" t="s">
        <v>108</v>
      </c>
      <c r="I17" s="35" t="s">
        <v>27</v>
      </c>
      <c r="K17" s="7"/>
      <c r="L17" s="7"/>
      <c r="M17" s="7"/>
      <c r="O17" s="35" t="s">
        <v>65</v>
      </c>
      <c r="P17" s="35" t="s">
        <v>20</v>
      </c>
      <c r="Q17" s="35">
        <v>0.52</v>
      </c>
      <c r="R17" s="35">
        <v>23</v>
      </c>
      <c r="S17" s="80">
        <v>778.71428571428567</v>
      </c>
      <c r="T17" s="162">
        <v>191.5</v>
      </c>
      <c r="V17" s="9">
        <v>2023</v>
      </c>
    </row>
    <row r="18" spans="2:22" x14ac:dyDescent="0.25">
      <c r="B18" s="35" t="s">
        <v>80</v>
      </c>
      <c r="C18" s="35">
        <v>1</v>
      </c>
      <c r="D18" s="35">
        <v>0</v>
      </c>
      <c r="E18" s="35">
        <v>15</v>
      </c>
      <c r="G18" s="35" t="s">
        <v>65</v>
      </c>
      <c r="H18" s="35" t="s">
        <v>108</v>
      </c>
      <c r="I18" s="35" t="s">
        <v>14</v>
      </c>
      <c r="K18" s="7"/>
      <c r="L18" s="7"/>
      <c r="M18" s="7"/>
      <c r="O18" s="35" t="s">
        <v>66</v>
      </c>
      <c r="P18" s="35" t="s">
        <v>127</v>
      </c>
      <c r="Q18" s="35">
        <v>0.43</v>
      </c>
      <c r="R18" s="35">
        <v>15</v>
      </c>
      <c r="S18" s="80">
        <v>1633.4450867052001</v>
      </c>
      <c r="T18" s="162">
        <v>29.617647058823529</v>
      </c>
      <c r="V18" s="9">
        <v>2024</v>
      </c>
    </row>
    <row r="19" spans="2:22" x14ac:dyDescent="0.25">
      <c r="B19" s="35" t="s">
        <v>80</v>
      </c>
      <c r="C19" s="35">
        <v>2</v>
      </c>
      <c r="D19" s="35">
        <f t="shared" ref="D19:D27" si="1">E18+1</f>
        <v>16</v>
      </c>
      <c r="E19" s="35">
        <v>25</v>
      </c>
      <c r="G19" s="35" t="s">
        <v>72</v>
      </c>
      <c r="H19" s="35" t="s">
        <v>108</v>
      </c>
      <c r="I19" s="35" t="s">
        <v>15</v>
      </c>
      <c r="K19" s="7"/>
      <c r="L19" s="7"/>
      <c r="M19" s="7"/>
      <c r="O19" s="35" t="s">
        <v>66</v>
      </c>
      <c r="P19" s="35" t="s">
        <v>128</v>
      </c>
      <c r="Q19" s="35">
        <v>0.43</v>
      </c>
      <c r="R19" s="35">
        <v>15</v>
      </c>
      <c r="S19" s="80">
        <v>2077</v>
      </c>
      <c r="T19" s="162">
        <v>29.75</v>
      </c>
      <c r="V19" s="9">
        <v>2025</v>
      </c>
    </row>
    <row r="20" spans="2:22" x14ac:dyDescent="0.25">
      <c r="B20" s="35" t="s">
        <v>80</v>
      </c>
      <c r="C20" s="35">
        <v>3</v>
      </c>
      <c r="D20" s="35">
        <f t="shared" si="1"/>
        <v>26</v>
      </c>
      <c r="E20" s="35">
        <v>50</v>
      </c>
      <c r="G20" s="35" t="s">
        <v>65</v>
      </c>
      <c r="H20" s="35" t="s">
        <v>108</v>
      </c>
      <c r="I20" s="35" t="s">
        <v>16</v>
      </c>
      <c r="O20" s="35" t="s">
        <v>66</v>
      </c>
      <c r="P20" s="35" t="s">
        <v>129</v>
      </c>
      <c r="Q20" s="35">
        <v>0.43</v>
      </c>
      <c r="R20" s="35">
        <v>20</v>
      </c>
      <c r="S20" s="80">
        <v>1254.1720430107528</v>
      </c>
      <c r="T20" s="162">
        <v>81.625</v>
      </c>
      <c r="V20" s="9">
        <v>2026</v>
      </c>
    </row>
    <row r="21" spans="2:22" x14ac:dyDescent="0.25">
      <c r="B21" s="35" t="s">
        <v>80</v>
      </c>
      <c r="C21" s="35">
        <v>4</v>
      </c>
      <c r="D21" s="35">
        <f t="shared" si="1"/>
        <v>51</v>
      </c>
      <c r="E21" s="35">
        <v>120</v>
      </c>
      <c r="G21" s="35" t="s">
        <v>65</v>
      </c>
      <c r="H21" s="35" t="s">
        <v>108</v>
      </c>
      <c r="I21" s="35" t="s">
        <v>17</v>
      </c>
      <c r="O21" s="35" t="s">
        <v>73</v>
      </c>
      <c r="P21" s="35" t="s">
        <v>130</v>
      </c>
      <c r="Q21" s="35">
        <v>0.32</v>
      </c>
      <c r="R21" s="35">
        <v>28</v>
      </c>
      <c r="S21" s="80">
        <v>3035.8</v>
      </c>
      <c r="T21" s="162">
        <v>83.224242424242419</v>
      </c>
      <c r="V21" s="9">
        <v>2027</v>
      </c>
    </row>
    <row r="22" spans="2:22" x14ac:dyDescent="0.25">
      <c r="B22" s="35" t="s">
        <v>80</v>
      </c>
      <c r="C22" s="35">
        <v>5</v>
      </c>
      <c r="D22" s="35">
        <f t="shared" si="1"/>
        <v>121</v>
      </c>
      <c r="E22" s="35">
        <v>175</v>
      </c>
      <c r="G22" s="35" t="s">
        <v>65</v>
      </c>
      <c r="H22" s="35" t="s">
        <v>108</v>
      </c>
      <c r="I22" s="35" t="s">
        <v>194</v>
      </c>
      <c r="O22" s="35" t="s">
        <v>66</v>
      </c>
      <c r="P22" s="35" t="s">
        <v>131</v>
      </c>
      <c r="Q22" s="35">
        <v>0.43</v>
      </c>
      <c r="R22" s="35">
        <v>25</v>
      </c>
      <c r="S22" s="80">
        <v>994</v>
      </c>
      <c r="T22" s="162">
        <v>30</v>
      </c>
      <c r="V22" s="9">
        <v>2028</v>
      </c>
    </row>
    <row r="23" spans="2:22" x14ac:dyDescent="0.25">
      <c r="B23" s="35" t="s">
        <v>80</v>
      </c>
      <c r="C23" s="35">
        <v>6</v>
      </c>
      <c r="D23" s="35">
        <f t="shared" si="1"/>
        <v>176</v>
      </c>
      <c r="E23" s="35">
        <v>250</v>
      </c>
      <c r="G23" s="35" t="s">
        <v>65</v>
      </c>
      <c r="H23" s="35" t="s">
        <v>108</v>
      </c>
      <c r="I23" s="35" t="s">
        <v>19</v>
      </c>
      <c r="O23" s="35" t="s">
        <v>66</v>
      </c>
      <c r="P23" s="35" t="s">
        <v>132</v>
      </c>
      <c r="Q23" s="35">
        <v>0.31</v>
      </c>
      <c r="R23" s="35">
        <v>22.5</v>
      </c>
      <c r="S23" s="80">
        <v>2486.205882352941</v>
      </c>
      <c r="T23" s="162">
        <v>86.106382978723403</v>
      </c>
      <c r="V23" s="9">
        <v>2029</v>
      </c>
    </row>
    <row r="24" spans="2:22" x14ac:dyDescent="0.25">
      <c r="B24" s="35" t="s">
        <v>80</v>
      </c>
      <c r="C24" s="35">
        <v>7</v>
      </c>
      <c r="D24" s="35">
        <f t="shared" si="1"/>
        <v>251</v>
      </c>
      <c r="E24" s="35">
        <v>500</v>
      </c>
      <c r="G24" s="35" t="s">
        <v>65</v>
      </c>
      <c r="H24" s="35" t="s">
        <v>108</v>
      </c>
      <c r="I24" s="35" t="s">
        <v>20</v>
      </c>
      <c r="O24" s="35" t="s">
        <v>66</v>
      </c>
      <c r="P24" s="35" t="s">
        <v>198</v>
      </c>
      <c r="Q24" s="35">
        <v>0.43</v>
      </c>
      <c r="R24" s="35">
        <v>25</v>
      </c>
      <c r="S24" s="80">
        <v>2964.6153846153848</v>
      </c>
      <c r="T24" s="162">
        <v>78.888888888888886</v>
      </c>
      <c r="V24" s="9">
        <v>2030</v>
      </c>
    </row>
    <row r="25" spans="2:22" x14ac:dyDescent="0.25">
      <c r="B25" s="35" t="s">
        <v>80</v>
      </c>
      <c r="C25" s="35">
        <v>8</v>
      </c>
      <c r="D25" s="35">
        <f t="shared" si="1"/>
        <v>501</v>
      </c>
      <c r="E25" s="35">
        <v>750</v>
      </c>
      <c r="G25" s="35" t="s">
        <v>65</v>
      </c>
      <c r="H25" s="35" t="s">
        <v>108</v>
      </c>
      <c r="I25" s="35" t="s">
        <v>12</v>
      </c>
      <c r="O25" s="35" t="s">
        <v>66</v>
      </c>
      <c r="P25" s="35" t="s">
        <v>133</v>
      </c>
      <c r="Q25" s="35">
        <v>0.43</v>
      </c>
      <c r="R25" s="35">
        <v>23</v>
      </c>
      <c r="S25" s="80">
        <v>750</v>
      </c>
      <c r="T25" s="162">
        <v>189.83333333333334</v>
      </c>
      <c r="V25" s="9">
        <v>2031</v>
      </c>
    </row>
    <row r="26" spans="2:22" x14ac:dyDescent="0.25">
      <c r="B26" s="35" t="s">
        <v>80</v>
      </c>
      <c r="C26" s="35">
        <v>9</v>
      </c>
      <c r="D26" s="35">
        <f t="shared" si="1"/>
        <v>751</v>
      </c>
      <c r="E26" s="35">
        <v>1000</v>
      </c>
      <c r="G26" s="35" t="s">
        <v>65</v>
      </c>
      <c r="H26" s="35" t="s">
        <v>108</v>
      </c>
      <c r="I26" s="35" t="s">
        <v>13</v>
      </c>
      <c r="O26" s="35" t="s">
        <v>66</v>
      </c>
      <c r="P26" s="35" t="s">
        <v>134</v>
      </c>
      <c r="Q26" s="35">
        <v>0.43</v>
      </c>
      <c r="R26" s="35">
        <v>22</v>
      </c>
      <c r="S26" s="80">
        <v>805.39130434782612</v>
      </c>
      <c r="T26" s="162">
        <v>28.636363636363637</v>
      </c>
      <c r="V26" s="9">
        <v>2032</v>
      </c>
    </row>
    <row r="27" spans="2:22" x14ac:dyDescent="0.25">
      <c r="B27" s="35" t="s">
        <v>80</v>
      </c>
      <c r="C27" s="35">
        <v>10</v>
      </c>
      <c r="D27" s="35">
        <f t="shared" si="1"/>
        <v>1001</v>
      </c>
      <c r="E27" s="35">
        <v>9999</v>
      </c>
      <c r="G27" s="35" t="s">
        <v>66</v>
      </c>
      <c r="H27" s="35" t="s">
        <v>109</v>
      </c>
      <c r="I27" s="35" t="s">
        <v>127</v>
      </c>
      <c r="O27" s="35" t="s">
        <v>81</v>
      </c>
      <c r="P27" s="35" t="s">
        <v>3</v>
      </c>
      <c r="Q27" s="114">
        <v>0.53839564178926391</v>
      </c>
      <c r="R27" s="35">
        <v>19.5</v>
      </c>
      <c r="S27" s="80">
        <v>360</v>
      </c>
      <c r="T27" s="162">
        <v>471.875</v>
      </c>
      <c r="V27" s="9">
        <v>2033</v>
      </c>
    </row>
    <row r="28" spans="2:22" x14ac:dyDescent="0.25">
      <c r="G28" s="35" t="s">
        <v>66</v>
      </c>
      <c r="H28" s="35" t="s">
        <v>109</v>
      </c>
      <c r="I28" s="35" t="s">
        <v>128</v>
      </c>
      <c r="O28" s="35" t="s">
        <v>81</v>
      </c>
      <c r="P28" s="35" t="s">
        <v>4</v>
      </c>
      <c r="Q28" s="114">
        <v>0.42015612114583245</v>
      </c>
      <c r="R28" s="35">
        <v>9</v>
      </c>
      <c r="S28" s="80">
        <v>1050</v>
      </c>
      <c r="T28" s="162">
        <v>349.33333333333331</v>
      </c>
      <c r="V28" s="9">
        <v>2034</v>
      </c>
    </row>
    <row r="29" spans="2:22" x14ac:dyDescent="0.25">
      <c r="G29" s="35" t="s">
        <v>66</v>
      </c>
      <c r="H29" s="35" t="s">
        <v>109</v>
      </c>
      <c r="I29" s="35" t="s">
        <v>129</v>
      </c>
      <c r="O29" s="35" t="s">
        <v>81</v>
      </c>
      <c r="P29" s="35" t="s">
        <v>5</v>
      </c>
      <c r="Q29" s="114">
        <v>0.88989084005695296</v>
      </c>
      <c r="R29" s="35">
        <v>16</v>
      </c>
      <c r="S29" s="80">
        <v>1400</v>
      </c>
      <c r="T29" s="162">
        <v>86</v>
      </c>
      <c r="V29" s="9">
        <v>2035</v>
      </c>
    </row>
    <row r="30" spans="2:22" x14ac:dyDescent="0.25">
      <c r="G30" s="35" t="s">
        <v>73</v>
      </c>
      <c r="H30" s="35" t="s">
        <v>109</v>
      </c>
      <c r="I30" s="35" t="s">
        <v>130</v>
      </c>
      <c r="O30" s="35" t="s">
        <v>81</v>
      </c>
      <c r="P30" s="35" t="s">
        <v>6</v>
      </c>
      <c r="Q30" s="114">
        <v>0.51</v>
      </c>
      <c r="R30" s="35">
        <v>16</v>
      </c>
      <c r="S30" s="80">
        <f>S31</f>
        <v>561.28232758620686</v>
      </c>
      <c r="T30" s="162">
        <v>425</v>
      </c>
      <c r="V30" s="9">
        <v>2036</v>
      </c>
    </row>
    <row r="31" spans="2:22" x14ac:dyDescent="0.25">
      <c r="G31" s="35" t="s">
        <v>66</v>
      </c>
      <c r="H31" s="35" t="s">
        <v>109</v>
      </c>
      <c r="I31" s="35" t="s">
        <v>131</v>
      </c>
      <c r="O31" s="35" t="s">
        <v>81</v>
      </c>
      <c r="P31" s="35" t="s">
        <v>135</v>
      </c>
      <c r="Q31" s="114">
        <v>0.74575533386734394</v>
      </c>
      <c r="R31" s="35">
        <v>22.5</v>
      </c>
      <c r="S31" s="80">
        <v>561.28232758620686</v>
      </c>
      <c r="T31" s="162">
        <v>410.22354497354502</v>
      </c>
      <c r="V31" s="9">
        <v>2037</v>
      </c>
    </row>
    <row r="32" spans="2:22" x14ac:dyDescent="0.25">
      <c r="G32" s="35" t="s">
        <v>66</v>
      </c>
      <c r="H32" s="35" t="s">
        <v>109</v>
      </c>
      <c r="I32" s="35" t="s">
        <v>132</v>
      </c>
      <c r="O32" s="35" t="s">
        <v>81</v>
      </c>
      <c r="P32" s="35" t="s">
        <v>8</v>
      </c>
      <c r="Q32" s="114">
        <v>0.31182058860419365</v>
      </c>
      <c r="R32" s="35">
        <v>27</v>
      </c>
      <c r="S32" s="80">
        <v>81.775000000000006</v>
      </c>
      <c r="T32" s="162">
        <v>216.40909090909091</v>
      </c>
      <c r="V32" s="9">
        <v>2038</v>
      </c>
    </row>
    <row r="33" spans="7:22" x14ac:dyDescent="0.25">
      <c r="G33" s="35" t="s">
        <v>66</v>
      </c>
      <c r="H33" s="35" t="s">
        <v>109</v>
      </c>
      <c r="I33" s="35" t="s">
        <v>198</v>
      </c>
      <c r="O33" s="35" t="s">
        <v>81</v>
      </c>
      <c r="P33" s="35" t="s">
        <v>9</v>
      </c>
      <c r="Q33" s="114">
        <v>0.80208077597312966</v>
      </c>
      <c r="R33" s="35">
        <v>16</v>
      </c>
      <c r="S33" s="80">
        <v>575.12121212121201</v>
      </c>
      <c r="T33" s="162">
        <v>343.5795148247978</v>
      </c>
      <c r="V33" s="9">
        <v>2039</v>
      </c>
    </row>
    <row r="34" spans="7:22" x14ac:dyDescent="0.25">
      <c r="G34" s="35" t="s">
        <v>66</v>
      </c>
      <c r="H34" s="35" t="s">
        <v>109</v>
      </c>
      <c r="I34" s="35" t="s">
        <v>133</v>
      </c>
      <c r="O34" s="35" t="s">
        <v>81</v>
      </c>
      <c r="P34" s="35" t="s">
        <v>10</v>
      </c>
      <c r="Q34" s="114">
        <v>0.71212830239994673</v>
      </c>
      <c r="R34" s="35">
        <v>21</v>
      </c>
      <c r="S34" s="80">
        <v>413.1060025542784</v>
      </c>
      <c r="T34" s="162">
        <v>383.3478260869565</v>
      </c>
      <c r="V34" s="9">
        <v>2040</v>
      </c>
    </row>
    <row r="35" spans="7:22" x14ac:dyDescent="0.25">
      <c r="G35" s="35" t="s">
        <v>66</v>
      </c>
      <c r="H35" s="35" t="s">
        <v>109</v>
      </c>
      <c r="I35" s="35" t="s">
        <v>134</v>
      </c>
      <c r="O35" s="35" t="s">
        <v>74</v>
      </c>
      <c r="P35" s="35" t="s">
        <v>26</v>
      </c>
      <c r="Q35" s="114">
        <v>0.45</v>
      </c>
      <c r="R35" s="35">
        <v>17</v>
      </c>
      <c r="S35" s="80">
        <v>1776</v>
      </c>
      <c r="T35" s="162">
        <v>2882.5</v>
      </c>
      <c r="V35" s="9">
        <v>2041</v>
      </c>
    </row>
    <row r="36" spans="7:22" x14ac:dyDescent="0.25">
      <c r="G36" s="35" t="s">
        <v>81</v>
      </c>
      <c r="H36" s="35" t="s">
        <v>109</v>
      </c>
      <c r="I36" s="35" t="s">
        <v>3</v>
      </c>
      <c r="O36" s="35" t="s">
        <v>74</v>
      </c>
      <c r="P36" s="35" t="s">
        <v>27</v>
      </c>
      <c r="Q36" s="114">
        <v>0.45</v>
      </c>
      <c r="R36" s="35">
        <v>17</v>
      </c>
      <c r="S36" s="80">
        <v>1776</v>
      </c>
      <c r="T36" s="162">
        <f>T35</f>
        <v>2882.5</v>
      </c>
      <c r="V36" s="9">
        <v>2042</v>
      </c>
    </row>
    <row r="37" spans="7:22" x14ac:dyDescent="0.25">
      <c r="G37" s="35" t="s">
        <v>81</v>
      </c>
      <c r="H37" s="35" t="s">
        <v>109</v>
      </c>
      <c r="I37" s="35" t="s">
        <v>4</v>
      </c>
      <c r="V37" s="9">
        <v>2043</v>
      </c>
    </row>
    <row r="38" spans="7:22" x14ac:dyDescent="0.25">
      <c r="G38" s="35" t="s">
        <v>81</v>
      </c>
      <c r="H38" s="35" t="s">
        <v>109</v>
      </c>
      <c r="I38" s="35" t="s">
        <v>5</v>
      </c>
      <c r="V38" s="9">
        <v>2044</v>
      </c>
    </row>
    <row r="39" spans="7:22" x14ac:dyDescent="0.25">
      <c r="G39" s="35" t="s">
        <v>81</v>
      </c>
      <c r="H39" s="35" t="s">
        <v>109</v>
      </c>
      <c r="I39" s="35" t="s">
        <v>6</v>
      </c>
      <c r="V39" s="9">
        <v>2045</v>
      </c>
    </row>
    <row r="40" spans="7:22" x14ac:dyDescent="0.25">
      <c r="G40" s="35" t="s">
        <v>81</v>
      </c>
      <c r="H40" s="35" t="s">
        <v>109</v>
      </c>
      <c r="I40" s="35" t="s">
        <v>135</v>
      </c>
      <c r="V40" s="9">
        <v>2046</v>
      </c>
    </row>
    <row r="41" spans="7:22" x14ac:dyDescent="0.25">
      <c r="G41" s="35" t="s">
        <v>81</v>
      </c>
      <c r="H41" s="35" t="s">
        <v>109</v>
      </c>
      <c r="I41" s="35" t="s">
        <v>8</v>
      </c>
      <c r="V41" s="9">
        <v>2047</v>
      </c>
    </row>
    <row r="42" spans="7:22" x14ac:dyDescent="0.25">
      <c r="G42" s="35" t="s">
        <v>81</v>
      </c>
      <c r="H42" s="35" t="s">
        <v>109</v>
      </c>
      <c r="I42" s="35" t="s">
        <v>9</v>
      </c>
      <c r="V42" s="9">
        <v>2048</v>
      </c>
    </row>
    <row r="43" spans="7:22" x14ac:dyDescent="0.25">
      <c r="G43" s="35" t="s">
        <v>81</v>
      </c>
      <c r="H43" s="35" t="s">
        <v>109</v>
      </c>
      <c r="I43" s="35" t="s">
        <v>10</v>
      </c>
      <c r="V43" s="9">
        <v>2049</v>
      </c>
    </row>
    <row r="44" spans="7:22" x14ac:dyDescent="0.25">
      <c r="V44" s="9">
        <v>2050</v>
      </c>
    </row>
  </sheetData>
  <sheetProtection password="DFA7" sheet="1" objects="1" scenarios="1"/>
  <mergeCells count="4">
    <mergeCell ref="O7:T7"/>
    <mergeCell ref="G7:I7"/>
    <mergeCell ref="B7:E7"/>
    <mergeCell ref="K7:M7"/>
  </mergeCells>
  <hyperlinks>
    <hyperlink ref="B3" r:id="rId1"/>
    <hyperlink ref="B4" r:id="rId2"/>
    <hyperlink ref="B5" r:id="rId3"/>
  </hyperlinks>
  <pageMargins left="0.7" right="0.7" top="0.75" bottom="0.75" header="0.3" footer="0.3"/>
  <pageSetup orientation="portrait"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CT Document" ma:contentTypeID="0x01010003207965D936FC419890337BDD8E025F0100A68A073CC0D26840B6B8294E4A32C1DA" ma:contentTypeVersion="4" ma:contentTypeDescription="" ma:contentTypeScope="" ma:versionID="1fab8060a8b80f3ae79d2f4f57ba5155">
  <xsd:schema xmlns:xsd="http://www.w3.org/2001/XMLSchema" xmlns:xs="http://www.w3.org/2001/XMLSchema" xmlns:p="http://schemas.microsoft.com/office/2006/metadata/properties" xmlns:ns2="daa912b4-bd40-4aee-b24a-18038b7ec462" xmlns:ns3="76bdb9c2-3652-4bd5-b330-1eb3d8127efd" xmlns:ns4="81db27be-7907-4eda-b228-c94cb1826d27" targetNamespace="http://schemas.microsoft.com/office/2006/metadata/properties" ma:root="true" ma:fieldsID="c03cccf0fb4e9c4fbc955c38933e248f" ns2:_="" ns3:_="" ns4:_="">
    <xsd:import namespace="daa912b4-bd40-4aee-b24a-18038b7ec462"/>
    <xsd:import namespace="76bdb9c2-3652-4bd5-b330-1eb3d8127efd"/>
    <xsd:import namespace="81db27be-7907-4eda-b228-c94cb1826d27"/>
    <xsd:element name="properties">
      <xsd:complexType>
        <xsd:sequence>
          <xsd:element name="documentManagement">
            <xsd:complexType>
              <xsd:all>
                <xsd:element ref="ns2:scGroupBy" minOccurs="0"/>
                <xsd:element ref="ns3:scRollupDescription" minOccurs="0"/>
                <xsd:element ref="ns4:lcDisplay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a912b4-bd40-4aee-b24a-18038b7ec462" elementFormDefault="qualified">
    <xsd:import namespace="http://schemas.microsoft.com/office/2006/documentManagement/types"/>
    <xsd:import namespace="http://schemas.microsoft.com/office/infopath/2007/PartnerControls"/>
    <xsd:element name="scGroupBy" ma:index="2" nillable="true" ma:displayName="Group By" ma:internalName="scGroupB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db9c2-3652-4bd5-b330-1eb3d8127efd" elementFormDefault="qualified">
    <xsd:import namespace="http://schemas.microsoft.com/office/2006/documentManagement/types"/>
    <xsd:import namespace="http://schemas.microsoft.com/office/infopath/2007/PartnerControls"/>
    <xsd:element name="scRollupDescription" ma:index="3" nillable="true" ma:displayName="Rollup Description" ma:internalName="scRollup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db27be-7907-4eda-b228-c94cb1826d27" elementFormDefault="qualified">
    <xsd:import namespace="http://schemas.microsoft.com/office/2006/documentManagement/types"/>
    <xsd:import namespace="http://schemas.microsoft.com/office/infopath/2007/PartnerControls"/>
    <xsd:element name="lcDisplayOn" ma:index="12" nillable="true" ma:displayName="Display On" ma:list="{dd979491-ac5d-499f-b08f-3bc972ec6f2c}" ma:internalName="lcDisplayOn" ma:showField="Titl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DisplayOn xmlns="81db27be-7907-4eda-b228-c94cb1826d27"/>
    <scRollupDescription xmlns="76bdb9c2-3652-4bd5-b330-1eb3d8127efd" xsi:nil="true"/>
    <scGroupBy xmlns="daa912b4-bd40-4aee-b24a-18038b7ec462" xsi:nil="true"/>
  </documentManagement>
</p:properties>
</file>

<file path=customXml/itemProps1.xml><?xml version="1.0" encoding="utf-8"?>
<ds:datastoreItem xmlns:ds="http://schemas.openxmlformats.org/officeDocument/2006/customXml" ds:itemID="{8119578F-393E-4EC8-BEDC-713E45ED878F}"/>
</file>

<file path=customXml/itemProps2.xml><?xml version="1.0" encoding="utf-8"?>
<ds:datastoreItem xmlns:ds="http://schemas.openxmlformats.org/officeDocument/2006/customXml" ds:itemID="{3D9D7F4D-CDA4-4053-A161-7618F74CF87F}"/>
</file>

<file path=customXml/itemProps3.xml><?xml version="1.0" encoding="utf-8"?>
<ds:datastoreItem xmlns:ds="http://schemas.openxmlformats.org/officeDocument/2006/customXml" ds:itemID="{5B896D49-966B-4524-B3BB-AA31DBB5EA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Input</vt:lpstr>
      <vt:lpstr>MainEngineEmissRates</vt:lpstr>
      <vt:lpstr>AuxEngineEmissRates</vt:lpstr>
      <vt:lpstr>VesselDesc</vt:lpstr>
      <vt:lpstr>Documentation</vt:lpstr>
      <vt:lpstr>Calculations</vt:lpstr>
      <vt:lpstr>CARB_EFs</vt:lpstr>
      <vt:lpstr>CARB_Defaults</vt:lpstr>
      <vt:lpstr>xref</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Harborcraft, Dredge and Barge EF Calculator</dc:title>
  <dc:creator/>
  <cp:lastModifiedBy/>
  <dcterms:created xsi:type="dcterms:W3CDTF">2006-09-16T00:00:00Z</dcterms:created>
  <dcterms:modified xsi:type="dcterms:W3CDTF">2017-06-30T18:10:18Z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72394b08-0bfd-48fe-ac11-505d10d9a8dc</vt:lpwstr>
  </property>
  <property fmtid="{D5CDD505-2E9C-101B-9397-08002B2CF9AE}" pid="3" name="ContentTypeId">
    <vt:lpwstr>0x01010003207965D936FC419890337BDD8E025F0100A68A073CC0D26840B6B8294E4A32C1DA</vt:lpwstr>
  </property>
  <property fmtid="{D5CDD505-2E9C-101B-9397-08002B2CF9AE}" pid="4" name="scEntity">
    <vt:lpwstr>11;#CEQA and Land Use Planning|89aa2607-849f-4105-920f-3c3cacdcb1b4</vt:lpwstr>
  </property>
  <property fmtid="{D5CDD505-2E9C-101B-9397-08002B2CF9AE}" pid="5" name="TaxCatchAll">
    <vt:lpwstr>11;#CEQA and Land Use Planning|89aa2607-849f-4105-920f-3c3cacdcb1b4</vt:lpwstr>
  </property>
  <property fmtid="{D5CDD505-2E9C-101B-9397-08002B2CF9AE}" pid="6" name="c700ff25e99e4baaab6915db9322d896">
    <vt:lpwstr>CEQA and Land Use Planning|89aa2607-849f-4105-920f-3c3cacdcb1b4</vt:lpwstr>
  </property>
</Properties>
</file>